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記載例】シフト記号" localSheetId="4">'シフト記号表（勤務時間帯）'!$C$6:$C$47</definedName>
    <definedName name="_xlnm.Print_Area" localSheetId="4">'シフト記号表（勤務時間帯）'!$B$1:$AB$52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<sst xmlns="http://schemas.openxmlformats.org/spreadsheetml/2006/main" xmlns:r="http://schemas.openxmlformats.org/officeDocument/2006/relationships" count="221" uniqueCount="221">
  <si>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</si>
  <si>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</si>
  <si>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</si>
  <si>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</si>
  <si>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</si>
  <si>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</si>
  <si>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</si>
  <si>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</si>
  <si>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</si>
  <si>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</si>
  <si>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</si>
  <si>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</si>
  <si>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</si>
  <si>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</si>
  <si>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</si>
  <si>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</si>
  <si>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</si>
  <si>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</si>
  <si>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</si>
  <si>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</si>
  <si>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</si>
  <si>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</si>
  <si>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</si>
  <si>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</si>
  <si>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</si>
  <si>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</si>
  <si>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</si>
  <si>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</si>
  <si>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</si>
  <si>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</si>
  <si>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</si>
  <si>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</si>
  <si>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</si>
  <si>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</si>
  <si>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</si>
  <si>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</si>
  <si>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</si>
  <si>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</si>
  <si>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</si>
  <si>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</si>
  <si>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</si>
  <si>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</si>
  <si>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</si>
  <si>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</si>
  <si>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</si>
  <si>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</si>
  <si>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</si>
  <si>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</si>
  <si>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</si>
  <si>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</si>
  <si>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</si>
  <si>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</si>
  <si>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</si>
  <si>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</si>
  <si>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</si>
  <si>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</si>
  <si>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</si>
  <si>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</si>
  <si>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</si>
  <si>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</si>
  <si>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</si>
  <si>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</si>
  <si>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</si>
  <si>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</si>
  <si>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</si>
  <si>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</si>
  <si>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</si>
  <si>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</si>
  <si>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</si>
  <si>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</si>
  <si>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</si>
  <si>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</si>
  <si>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</si>
  <si>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</si>
  <si>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</si>
  <si>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</si>
  <si>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</si>
  <si>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</si>
  <si>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</si>
  <si>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</si>
  <si>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</si>
  <si>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</si>
  <si>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</si>
  <si>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</si>
  <si>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</si>
  <si>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</si>
  <si>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</si>
  <si>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</si>
  <si>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</si>
  <si>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</si>
  <si>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</si>
  <si>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</si>
  <si>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</si>
  <si>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</si>
  <si>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</si>
  <si>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</si>
  <si>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</si>
  <si>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</si>
  <si>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</si>
  <si>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</si>
  <si>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</si>
  <si>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</si>
  <si>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</si>
  <si>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</si>
  <si>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</si>
  <si>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</si>
  <si>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</si>
  <si>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</si>
  <si>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</si>
  <si>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</si>
  <si>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</si>
  <si>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</si>
  <si>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</si>
  <si>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</si>
  <si>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</si>
  <si>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</si>
  <si>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</si>
  <si>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</si>
  <si>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</si>
  <si>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</si>
  <si>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</si>
  <si>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</si>
  <si>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</si>
  <si>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</si>
  <si>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</si>
  <si>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</si>
  <si>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</si>
  <si>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</si>
  <si>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</si>
  <si>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</si>
  <si>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</si>
  <si>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</si>
  <si>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</si>
  <si>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</si>
  <si>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</si>
  <si>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</si>
  <si>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</si>
  <si>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</si>
  <si>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</si>
  <si>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</si>
  <si>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</si>
  <si>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</si>
  <si>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</si>
  <si>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</si>
  <si>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</si>
  <si>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</si>
  <si>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</si>
  <si>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</si>
  <si>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</si>
  <si>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</si>
  <si>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</si>
  <si>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</si>
  <si>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</si>
  <si>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</si>
  <si>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</si>
  <si>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</si>
  <si>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</si>
  <si>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</si>
  <si>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</si>
  <si>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</si>
  <si>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</si>
  <si>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</si>
  <si>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</si>
  <si>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</si>
  <si>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</si>
  <si>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</si>
  <si>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</si>
  <si>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9"/>
  </si>
  <si>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</si>
  <si>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</si>
  <si>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</si>
  <si>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</si>
  <si>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</si>
  <si>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</si>
  <si>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</si>
  <si>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</si>
  <si>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</si>
  <si>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</si>
  <si>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</si>
  <si>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</si>
  <si>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</si>
  <si>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</si>
  <si>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</si>
  <si>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</si>
  <si>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</si>
  <si>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</si>
  <si>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</si>
  <si>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</si>
  <si>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</si>
  <si>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</si>
  <si>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</si>
  <si>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</si>
  <si>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</si>
  <si>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</si>
  <si>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</si>
  <si>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</si>
  <si>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</si>
  <si>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</si>
  <si>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</si>
  <si>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</si>
  <si>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</si>
  <si>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</si>
  <si>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</si>
  <si>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</si>
  <si>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</si>
  <si>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</si>
  <si>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</si>
  <si>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</si>
  <si>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</si>
  <si>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</si>
  <si>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</si>
  <si>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</si>
  <si>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</si>
  <si>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</si>
  <si>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</si>
  <si>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</si>
  <si>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</si>
  <si>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</si>
  <si>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</si>
  <si>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</si>
  <si>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（共通様式1）</t>
    <rPh sb="1" eb="3">
      <t>キョウツウ</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</si>
</sst>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7925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tabSelected="1"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3</v>
      </c>
      <c r="AB2" s="175"/>
      <c r="AC2" s="88" t="s">
        <v>37</v>
      </c>
      <c r="AD2" s="177">
        <f>IF(AA2=0,"",YEAR(DATE(2018+AA2,1,1)))</f>
        <v>2021</v>
      </c>
      <c r="AE2" s="177"/>
      <c r="AF2" s="200" t="s">
        <v>31</v>
      </c>
      <c r="AG2" s="200" t="s">
        <v>7</v>
      </c>
      <c r="AH2" s="175">
        <v>4</v>
      </c>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v>9</v>
      </c>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5</v>
      </c>
      <c r="V19" s="165">
        <f>WEEKDAY(DATE($AD$2,$AH$2,2))</f>
        <v>6</v>
      </c>
      <c r="W19" s="165">
        <f>WEEKDAY(DATE($AD$2,$AH$2,3))</f>
        <v>7</v>
      </c>
      <c r="X19" s="165">
        <f>WEEKDAY(DATE($AD$2,$AH$2,4))</f>
        <v>1</v>
      </c>
      <c r="Y19" s="165">
        <f>WEEKDAY(DATE($AD$2,$AH$2,5))</f>
        <v>2</v>
      </c>
      <c r="Z19" s="165">
        <f>WEEKDAY(DATE($AD$2,$AH$2,6))</f>
        <v>3</v>
      </c>
      <c r="AA19" s="179">
        <f>WEEKDAY(DATE($AD$2,$AH$2,7))</f>
        <v>4</v>
      </c>
      <c r="AB19" s="192">
        <f>WEEKDAY(DATE($AD$2,$AH$2,8))</f>
        <v>5</v>
      </c>
      <c r="AC19" s="165">
        <f>WEEKDAY(DATE($AD$2,$AH$2,9))</f>
        <v>6</v>
      </c>
      <c r="AD19" s="165">
        <f>WEEKDAY(DATE($AD$2,$AH$2,10))</f>
        <v>7</v>
      </c>
      <c r="AE19" s="165">
        <f>WEEKDAY(DATE($AD$2,$AH$2,11))</f>
        <v>1</v>
      </c>
      <c r="AF19" s="165">
        <f>WEEKDAY(DATE($AD$2,$AH$2,12))</f>
        <v>2</v>
      </c>
      <c r="AG19" s="165">
        <f>WEEKDAY(DATE($AD$2,$AH$2,13))</f>
        <v>3</v>
      </c>
      <c r="AH19" s="179">
        <f>WEEKDAY(DATE($AD$2,$AH$2,14))</f>
        <v>4</v>
      </c>
      <c r="AI19" s="192">
        <f>WEEKDAY(DATE($AD$2,$AH$2,15))</f>
        <v>5</v>
      </c>
      <c r="AJ19" s="165">
        <f>WEEKDAY(DATE($AD$2,$AH$2,16))</f>
        <v>6</v>
      </c>
      <c r="AK19" s="165">
        <f>WEEKDAY(DATE($AD$2,$AH$2,17))</f>
        <v>7</v>
      </c>
      <c r="AL19" s="165">
        <f>WEEKDAY(DATE($AD$2,$AH$2,18))</f>
        <v>1</v>
      </c>
      <c r="AM19" s="165">
        <f>WEEKDAY(DATE($AD$2,$AH$2,19))</f>
        <v>2</v>
      </c>
      <c r="AN19" s="165">
        <f>WEEKDAY(DATE($AD$2,$AH$2,20))</f>
        <v>3</v>
      </c>
      <c r="AO19" s="179">
        <f>WEEKDAY(DATE($AD$2,$AH$2,21))</f>
        <v>4</v>
      </c>
      <c r="AP19" s="192">
        <f>WEEKDAY(DATE($AD$2,$AH$2,22))</f>
        <v>5</v>
      </c>
      <c r="AQ19" s="165">
        <f>WEEKDAY(DATE($AD$2,$AH$2,23))</f>
        <v>6</v>
      </c>
      <c r="AR19" s="165">
        <f>WEEKDAY(DATE($AD$2,$AH$2,24))</f>
        <v>7</v>
      </c>
      <c r="AS19" s="165">
        <f>WEEKDAY(DATE($AD$2,$AH$2,25))</f>
        <v>1</v>
      </c>
      <c r="AT19" s="165">
        <f>WEEKDAY(DATE($AD$2,$AH$2,26))</f>
        <v>2</v>
      </c>
      <c r="AU19" s="165">
        <f>WEEKDAY(DATE($AD$2,$AH$2,27))</f>
        <v>3</v>
      </c>
      <c r="AV19" s="179">
        <f>WEEKDAY(DATE($AD$2,$AH$2,28))</f>
        <v>4</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木</v>
      </c>
      <c r="V20" s="166" t="str">
        <f t="shared" si="0"/>
        <v>金</v>
      </c>
      <c r="W20" s="166" t="str">
        <f t="shared" si="0"/>
        <v>土</v>
      </c>
      <c r="X20" s="166" t="str">
        <f t="shared" si="0"/>
        <v>日</v>
      </c>
      <c r="Y20" s="166" t="str">
        <f t="shared" si="0"/>
        <v>月</v>
      </c>
      <c r="Z20" s="166" t="str">
        <f t="shared" si="0"/>
        <v>火</v>
      </c>
      <c r="AA20" s="180" t="str">
        <f t="shared" si="0"/>
        <v>水</v>
      </c>
      <c r="AB20" s="193" t="str">
        <f t="shared" si="0"/>
        <v>木</v>
      </c>
      <c r="AC20" s="166" t="str">
        <f t="shared" si="0"/>
        <v>金</v>
      </c>
      <c r="AD20" s="166" t="str">
        <f t="shared" si="0"/>
        <v>土</v>
      </c>
      <c r="AE20" s="166" t="str">
        <f t="shared" si="0"/>
        <v>日</v>
      </c>
      <c r="AF20" s="166" t="str">
        <f t="shared" si="0"/>
        <v>月</v>
      </c>
      <c r="AG20" s="166" t="str">
        <f t="shared" si="0"/>
        <v>火</v>
      </c>
      <c r="AH20" s="180" t="str">
        <f t="shared" si="0"/>
        <v>水</v>
      </c>
      <c r="AI20" s="193" t="str">
        <f t="shared" si="0"/>
        <v>木</v>
      </c>
      <c r="AJ20" s="166" t="str">
        <f t="shared" si="0"/>
        <v>金</v>
      </c>
      <c r="AK20" s="166" t="str">
        <f t="shared" si="0"/>
        <v>土</v>
      </c>
      <c r="AL20" s="166" t="str">
        <f t="shared" si="0"/>
        <v>日</v>
      </c>
      <c r="AM20" s="166" t="str">
        <f t="shared" si="0"/>
        <v>月</v>
      </c>
      <c r="AN20" s="166" t="str">
        <f t="shared" si="0"/>
        <v>火</v>
      </c>
      <c r="AO20" s="180" t="str">
        <f t="shared" si="0"/>
        <v>水</v>
      </c>
      <c r="AP20" s="193" t="str">
        <f t="shared" si="0"/>
        <v>木</v>
      </c>
      <c r="AQ20" s="166" t="str">
        <f t="shared" si="0"/>
        <v>金</v>
      </c>
      <c r="AR20" s="166" t="str">
        <f t="shared" si="0"/>
        <v>土</v>
      </c>
      <c r="AS20" s="166" t="str">
        <f t="shared" si="0"/>
        <v>日</v>
      </c>
      <c r="AT20" s="166" t="str">
        <f t="shared" si="0"/>
        <v>月</v>
      </c>
      <c r="AU20" s="166" t="str">
        <f t="shared" si="0"/>
        <v>火</v>
      </c>
      <c r="AV20" s="180" t="str">
        <f t="shared" si="0"/>
        <v>水</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92</v>
      </c>
      <c r="D21" s="41"/>
      <c r="E21" s="49"/>
      <c r="F21" s="49"/>
      <c r="G21" s="49"/>
      <c r="H21" s="63" t="s">
        <v>19</v>
      </c>
      <c r="I21" s="72" t="s">
        <v>95</v>
      </c>
      <c r="J21" s="78"/>
      <c r="K21" s="78"/>
      <c r="L21" s="83"/>
      <c r="M21" s="89" t="s">
        <v>128</v>
      </c>
      <c r="N21" s="94"/>
      <c r="O21" s="99"/>
      <c r="P21" s="105" t="s">
        <v>34</v>
      </c>
      <c r="Q21" s="112"/>
      <c r="R21" s="112"/>
      <c r="S21" s="124"/>
      <c r="T21" s="137"/>
      <c r="U21" s="155" t="s">
        <v>65</v>
      </c>
      <c r="V21" s="155" t="s">
        <v>65</v>
      </c>
      <c r="W21" s="155" t="s">
        <v>65</v>
      </c>
      <c r="X21" s="155"/>
      <c r="Y21" s="155" t="s">
        <v>65</v>
      </c>
      <c r="Z21" s="155" t="s">
        <v>65</v>
      </c>
      <c r="AA21" s="181"/>
      <c r="AB21" s="194" t="s">
        <v>65</v>
      </c>
      <c r="AC21" s="155"/>
      <c r="AD21" s="155" t="s">
        <v>65</v>
      </c>
      <c r="AE21" s="155" t="s">
        <v>65</v>
      </c>
      <c r="AF21" s="155" t="s">
        <v>65</v>
      </c>
      <c r="AG21" s="155"/>
      <c r="AH21" s="181" t="s">
        <v>65</v>
      </c>
      <c r="AI21" s="194"/>
      <c r="AJ21" s="155" t="s">
        <v>65</v>
      </c>
      <c r="AK21" s="155" t="s">
        <v>65</v>
      </c>
      <c r="AL21" s="155" t="s">
        <v>65</v>
      </c>
      <c r="AM21" s="155" t="s">
        <v>65</v>
      </c>
      <c r="AN21" s="155" t="s">
        <v>65</v>
      </c>
      <c r="AO21" s="181"/>
      <c r="AP21" s="194"/>
      <c r="AQ21" s="155" t="s">
        <v>65</v>
      </c>
      <c r="AR21" s="155" t="s">
        <v>65</v>
      </c>
      <c r="AS21" s="155" t="s">
        <v>65</v>
      </c>
      <c r="AT21" s="155" t="s">
        <v>65</v>
      </c>
      <c r="AU21" s="155" t="s">
        <v>65</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4"/>
      <c r="I22" s="73"/>
      <c r="J22" s="79"/>
      <c r="K22" s="79"/>
      <c r="L22" s="84"/>
      <c r="M22" s="90"/>
      <c r="N22" s="95"/>
      <c r="O22" s="100"/>
      <c r="P22" s="106" t="s">
        <v>87</v>
      </c>
      <c r="Q22" s="113"/>
      <c r="R22" s="113"/>
      <c r="S22" s="125"/>
      <c r="T22" s="138"/>
      <c r="U22" s="156">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6">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6"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6"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6"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65"/>
      <c r="I23" s="74"/>
      <c r="J23" s="80"/>
      <c r="K23" s="80"/>
      <c r="L23" s="85"/>
      <c r="M23" s="91"/>
      <c r="N23" s="96"/>
      <c r="O23" s="101"/>
      <c r="P23" s="107" t="s">
        <v>88</v>
      </c>
      <c r="Q23" s="114"/>
      <c r="R23" s="114"/>
      <c r="S23" s="126"/>
      <c r="T23" s="139"/>
      <c r="U23" s="157"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7"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7"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7"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7"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94</v>
      </c>
      <c r="D24" s="44"/>
      <c r="E24" s="52"/>
      <c r="F24" s="52"/>
      <c r="G24" s="52"/>
      <c r="H24" s="66" t="s">
        <v>19</v>
      </c>
      <c r="I24" s="75" t="s">
        <v>94</v>
      </c>
      <c r="J24" s="81"/>
      <c r="K24" s="81"/>
      <c r="L24" s="86"/>
      <c r="M24" s="92" t="s">
        <v>143</v>
      </c>
      <c r="N24" s="97"/>
      <c r="O24" s="102"/>
      <c r="P24" s="108" t="s">
        <v>34</v>
      </c>
      <c r="Q24" s="115"/>
      <c r="R24" s="115"/>
      <c r="S24" s="127"/>
      <c r="T24" s="140"/>
      <c r="U24" s="158" t="s">
        <v>66</v>
      </c>
      <c r="V24" s="169" t="s">
        <v>66</v>
      </c>
      <c r="W24" s="169" t="s">
        <v>66</v>
      </c>
      <c r="X24" s="169" t="s">
        <v>66</v>
      </c>
      <c r="Y24" s="169"/>
      <c r="Z24" s="169" t="s">
        <v>66</v>
      </c>
      <c r="AA24" s="184" t="s">
        <v>66</v>
      </c>
      <c r="AB24" s="158"/>
      <c r="AC24" s="169" t="s">
        <v>66</v>
      </c>
      <c r="AD24" s="169" t="s">
        <v>66</v>
      </c>
      <c r="AE24" s="169" t="s">
        <v>66</v>
      </c>
      <c r="AF24" s="169"/>
      <c r="AG24" s="169"/>
      <c r="AH24" s="184" t="s">
        <v>66</v>
      </c>
      <c r="AI24" s="158" t="s">
        <v>66</v>
      </c>
      <c r="AJ24" s="169" t="s">
        <v>66</v>
      </c>
      <c r="AK24" s="169"/>
      <c r="AL24" s="169" t="s">
        <v>66</v>
      </c>
      <c r="AM24" s="169" t="s">
        <v>66</v>
      </c>
      <c r="AN24" s="169" t="s">
        <v>66</v>
      </c>
      <c r="AO24" s="184" t="s">
        <v>66</v>
      </c>
      <c r="AP24" s="158" t="s">
        <v>66</v>
      </c>
      <c r="AQ24" s="169"/>
      <c r="AR24" s="169" t="s">
        <v>66</v>
      </c>
      <c r="AS24" s="169"/>
      <c r="AT24" s="169" t="s">
        <v>66</v>
      </c>
      <c r="AU24" s="169"/>
      <c r="AV24" s="184" t="s">
        <v>66</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4"/>
      <c r="I25" s="73"/>
      <c r="J25" s="79"/>
      <c r="K25" s="79"/>
      <c r="L25" s="84"/>
      <c r="M25" s="90"/>
      <c r="N25" s="95"/>
      <c r="O25" s="100"/>
      <c r="P25" s="106" t="s">
        <v>87</v>
      </c>
      <c r="Q25" s="113"/>
      <c r="R25" s="113"/>
      <c r="S25" s="125"/>
      <c r="T25" s="138"/>
      <c r="U25" s="156">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6"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6">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f>IF(AN24="","",VLOOKUP(AN24,'【記載例】シフト記号表（勤務時間帯）'!$D$6:$X$47,21,FALSE))</f>
        <v>7.9999999999999982</v>
      </c>
      <c r="AO25" s="182">
        <f>IF(AO24="","",VLOOKUP(AO24,'【記載例】シフト記号表（勤務時間帯）'!$D$6:$X$47,21,FALSE))</f>
        <v>7.9999999999999982</v>
      </c>
      <c r="AP25" s="156">
        <f>IF(AP24="","",VLOOKUP(AP24,'【記載例】シフト記号表（勤務時間帯）'!$D$6:$X$47,21,FALSE))</f>
        <v>7.9999999999999982</v>
      </c>
      <c r="AQ25" s="167" t="str">
        <f>IF(AQ24="","",VLOOKUP(AQ24,'【記載例】シフト記号表（勤務時間帯）'!$D$6:$X$47,21,FALSE))</f>
        <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6"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65"/>
      <c r="I26" s="74"/>
      <c r="J26" s="80"/>
      <c r="K26" s="80"/>
      <c r="L26" s="85"/>
      <c r="M26" s="91"/>
      <c r="N26" s="96"/>
      <c r="O26" s="101"/>
      <c r="P26" s="107" t="s">
        <v>88</v>
      </c>
      <c r="Q26" s="114"/>
      <c r="R26" s="114"/>
      <c r="S26" s="126"/>
      <c r="T26" s="139"/>
      <c r="U26" s="157"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7"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7"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v>
      </c>
      <c r="AO26" s="183" t="str">
        <f>IF(AO24="","",VLOOKUP(AO24,'【記載例】シフト記号表（勤務時間帯）'!$D$6:$Z$47,23,FALSE))</f>
        <v>-</v>
      </c>
      <c r="AP26" s="157" t="str">
        <f>IF(AP24="","",VLOOKUP(AP24,'【記載例】シフト記号表（勤務時間帯）'!$D$6:$Z$47,23,FALSE))</f>
        <v>-</v>
      </c>
      <c r="AQ26" s="168" t="str">
        <f>IF(AQ24="","",VLOOKUP(AQ24,'【記載例】シフト記号表（勤務時間帯）'!$D$6:$Z$47,23,FALSE))</f>
        <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7"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187</v>
      </c>
      <c r="D27" s="44"/>
      <c r="E27" s="52"/>
      <c r="F27" s="50"/>
      <c r="G27" s="50"/>
      <c r="H27" s="67" t="s">
        <v>19</v>
      </c>
      <c r="I27" s="75" t="s">
        <v>96</v>
      </c>
      <c r="J27" s="81"/>
      <c r="K27" s="81"/>
      <c r="L27" s="86"/>
      <c r="M27" s="92" t="s">
        <v>102</v>
      </c>
      <c r="N27" s="97"/>
      <c r="O27" s="102"/>
      <c r="P27" s="108" t="s">
        <v>34</v>
      </c>
      <c r="Q27" s="115"/>
      <c r="R27" s="115"/>
      <c r="S27" s="127"/>
      <c r="T27" s="140"/>
      <c r="U27" s="158" t="s">
        <v>55</v>
      </c>
      <c r="V27" s="169" t="s">
        <v>43</v>
      </c>
      <c r="W27" s="169"/>
      <c r="X27" s="169" t="s">
        <v>62</v>
      </c>
      <c r="Y27" s="169" t="s">
        <v>65</v>
      </c>
      <c r="Z27" s="169"/>
      <c r="AA27" s="184" t="s">
        <v>62</v>
      </c>
      <c r="AB27" s="158" t="s">
        <v>55</v>
      </c>
      <c r="AC27" s="169" t="s">
        <v>43</v>
      </c>
      <c r="AD27" s="169" t="s">
        <v>65</v>
      </c>
      <c r="AE27" s="169"/>
      <c r="AF27" s="169" t="s">
        <v>62</v>
      </c>
      <c r="AG27" s="169" t="s">
        <v>65</v>
      </c>
      <c r="AH27" s="184"/>
      <c r="AI27" s="158" t="s">
        <v>65</v>
      </c>
      <c r="AJ27" s="169" t="s">
        <v>55</v>
      </c>
      <c r="AK27" s="169" t="s">
        <v>43</v>
      </c>
      <c r="AL27" s="169"/>
      <c r="AM27" s="169"/>
      <c r="AN27" s="169" t="s">
        <v>55</v>
      </c>
      <c r="AO27" s="184" t="s">
        <v>43</v>
      </c>
      <c r="AP27" s="158"/>
      <c r="AQ27" s="169" t="s">
        <v>62</v>
      </c>
      <c r="AR27" s="169" t="s">
        <v>65</v>
      </c>
      <c r="AS27" s="169" t="s">
        <v>55</v>
      </c>
      <c r="AT27" s="169" t="s">
        <v>43</v>
      </c>
      <c r="AU27" s="169"/>
      <c r="AV27" s="184" t="s">
        <v>62</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4"/>
      <c r="I28" s="73"/>
      <c r="J28" s="79"/>
      <c r="K28" s="79"/>
      <c r="L28" s="84"/>
      <c r="M28" s="90"/>
      <c r="N28" s="95"/>
      <c r="O28" s="100"/>
      <c r="P28" s="106" t="s">
        <v>87</v>
      </c>
      <c r="Q28" s="113"/>
      <c r="R28" s="113"/>
      <c r="S28" s="125"/>
      <c r="T28" s="138"/>
      <c r="U28" s="156">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6">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6">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6"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6"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65"/>
      <c r="I29" s="74"/>
      <c r="J29" s="80"/>
      <c r="K29" s="80"/>
      <c r="L29" s="85"/>
      <c r="M29" s="91"/>
      <c r="N29" s="96"/>
      <c r="O29" s="101"/>
      <c r="P29" s="107" t="s">
        <v>88</v>
      </c>
      <c r="Q29" s="116"/>
      <c r="R29" s="116"/>
      <c r="S29" s="128"/>
      <c r="T29" s="141"/>
      <c r="U29" s="157">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7">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7"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7"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7"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187</v>
      </c>
      <c r="D30" s="44"/>
      <c r="E30" s="52"/>
      <c r="F30" s="50"/>
      <c r="G30" s="50"/>
      <c r="H30" s="67" t="s">
        <v>19</v>
      </c>
      <c r="I30" s="75" t="s">
        <v>96</v>
      </c>
      <c r="J30" s="81"/>
      <c r="K30" s="81"/>
      <c r="L30" s="86"/>
      <c r="M30" s="92" t="s">
        <v>47</v>
      </c>
      <c r="N30" s="97"/>
      <c r="O30" s="102"/>
      <c r="P30" s="108" t="s">
        <v>34</v>
      </c>
      <c r="Q30" s="115"/>
      <c r="R30" s="115"/>
      <c r="S30" s="127"/>
      <c r="T30" s="140"/>
      <c r="U30" s="158"/>
      <c r="V30" s="169" t="s">
        <v>55</v>
      </c>
      <c r="W30" s="169" t="s">
        <v>43</v>
      </c>
      <c r="X30" s="169" t="s">
        <v>62</v>
      </c>
      <c r="Y30" s="169"/>
      <c r="Z30" s="169" t="s">
        <v>55</v>
      </c>
      <c r="AA30" s="184" t="s">
        <v>43</v>
      </c>
      <c r="AB30" s="158"/>
      <c r="AC30" s="169" t="s">
        <v>62</v>
      </c>
      <c r="AD30" s="169" t="s">
        <v>55</v>
      </c>
      <c r="AE30" s="169" t="s">
        <v>43</v>
      </c>
      <c r="AF30" s="169"/>
      <c r="AG30" s="169" t="s">
        <v>40</v>
      </c>
      <c r="AH30" s="184" t="s">
        <v>62</v>
      </c>
      <c r="AI30" s="158"/>
      <c r="AJ30" s="169" t="s">
        <v>62</v>
      </c>
      <c r="AK30" s="169" t="s">
        <v>65</v>
      </c>
      <c r="AL30" s="169" t="s">
        <v>55</v>
      </c>
      <c r="AM30" s="169" t="s">
        <v>43</v>
      </c>
      <c r="AN30" s="169"/>
      <c r="AO30" s="184" t="s">
        <v>62</v>
      </c>
      <c r="AP30" s="158" t="s">
        <v>40</v>
      </c>
      <c r="AQ30" s="169" t="s">
        <v>65</v>
      </c>
      <c r="AR30" s="169" t="s">
        <v>55</v>
      </c>
      <c r="AS30" s="169" t="s">
        <v>43</v>
      </c>
      <c r="AT30" s="169"/>
      <c r="AU30" s="169"/>
      <c r="AV30" s="184" t="s">
        <v>62</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4"/>
      <c r="I31" s="73"/>
      <c r="J31" s="79"/>
      <c r="K31" s="79"/>
      <c r="L31" s="84"/>
      <c r="M31" s="90"/>
      <c r="N31" s="95"/>
      <c r="O31" s="100"/>
      <c r="P31" s="106" t="s">
        <v>87</v>
      </c>
      <c r="Q31" s="113"/>
      <c r="R31" s="113"/>
      <c r="S31" s="125"/>
      <c r="T31" s="138"/>
      <c r="U31" s="156"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6"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6"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6">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6"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65"/>
      <c r="I32" s="74"/>
      <c r="J32" s="80"/>
      <c r="K32" s="80"/>
      <c r="L32" s="85"/>
      <c r="M32" s="91"/>
      <c r="N32" s="96"/>
      <c r="O32" s="101"/>
      <c r="P32" s="107" t="s">
        <v>88</v>
      </c>
      <c r="Q32" s="117"/>
      <c r="R32" s="117"/>
      <c r="S32" s="126"/>
      <c r="T32" s="139"/>
      <c r="U32" s="157"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7"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7"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7"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7"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187</v>
      </c>
      <c r="D33" s="44"/>
      <c r="E33" s="52"/>
      <c r="F33" s="50"/>
      <c r="G33" s="50"/>
      <c r="H33" s="67" t="s">
        <v>19</v>
      </c>
      <c r="I33" s="75" t="s">
        <v>96</v>
      </c>
      <c r="J33" s="81"/>
      <c r="K33" s="81"/>
      <c r="L33" s="86"/>
      <c r="M33" s="92" t="s">
        <v>144</v>
      </c>
      <c r="N33" s="97"/>
      <c r="O33" s="102"/>
      <c r="P33" s="108" t="s">
        <v>34</v>
      </c>
      <c r="Q33" s="115"/>
      <c r="R33" s="115"/>
      <c r="S33" s="127"/>
      <c r="T33" s="140"/>
      <c r="U33" s="158" t="s">
        <v>40</v>
      </c>
      <c r="V33" s="169" t="s">
        <v>62</v>
      </c>
      <c r="W33" s="169"/>
      <c r="X33" s="169" t="s">
        <v>62</v>
      </c>
      <c r="Y33" s="169" t="s">
        <v>40</v>
      </c>
      <c r="Z33" s="169" t="s">
        <v>40</v>
      </c>
      <c r="AA33" s="184"/>
      <c r="AB33" s="158" t="s">
        <v>40</v>
      </c>
      <c r="AC33" s="169" t="s">
        <v>40</v>
      </c>
      <c r="AD33" s="169" t="s">
        <v>40</v>
      </c>
      <c r="AE33" s="169" t="s">
        <v>40</v>
      </c>
      <c r="AF33" s="169" t="s">
        <v>40</v>
      </c>
      <c r="AG33" s="169"/>
      <c r="AH33" s="184"/>
      <c r="AI33" s="158" t="s">
        <v>40</v>
      </c>
      <c r="AJ33" s="169"/>
      <c r="AK33" s="169" t="s">
        <v>62</v>
      </c>
      <c r="AL33" s="169"/>
      <c r="AM33" s="169" t="s">
        <v>40</v>
      </c>
      <c r="AN33" s="169" t="s">
        <v>40</v>
      </c>
      <c r="AO33" s="184" t="s">
        <v>40</v>
      </c>
      <c r="AP33" s="158" t="s">
        <v>40</v>
      </c>
      <c r="AQ33" s="169"/>
      <c r="AR33" s="169"/>
      <c r="AS33" s="169" t="s">
        <v>40</v>
      </c>
      <c r="AT33" s="169" t="s">
        <v>40</v>
      </c>
      <c r="AU33" s="169" t="s">
        <v>40</v>
      </c>
      <c r="AV33" s="184" t="s">
        <v>40</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4"/>
      <c r="I34" s="73"/>
      <c r="J34" s="79"/>
      <c r="K34" s="79"/>
      <c r="L34" s="84"/>
      <c r="M34" s="90"/>
      <c r="N34" s="95"/>
      <c r="O34" s="100"/>
      <c r="P34" s="106" t="s">
        <v>87</v>
      </c>
      <c r="Q34" s="113"/>
      <c r="R34" s="113"/>
      <c r="S34" s="125"/>
      <c r="T34" s="138"/>
      <c r="U34" s="156">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6">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6">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6">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6"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65"/>
      <c r="I35" s="74"/>
      <c r="J35" s="80"/>
      <c r="K35" s="80"/>
      <c r="L35" s="85"/>
      <c r="M35" s="91"/>
      <c r="N35" s="96"/>
      <c r="O35" s="101"/>
      <c r="P35" s="107" t="s">
        <v>88</v>
      </c>
      <c r="Q35" s="114"/>
      <c r="R35" s="114"/>
      <c r="S35" s="129"/>
      <c r="T35" s="142"/>
      <c r="U35" s="157"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7"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7"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7"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7"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187</v>
      </c>
      <c r="D36" s="44"/>
      <c r="E36" s="52"/>
      <c r="F36" s="50"/>
      <c r="G36" s="50"/>
      <c r="H36" s="67" t="s">
        <v>19</v>
      </c>
      <c r="I36" s="75" t="s">
        <v>96</v>
      </c>
      <c r="J36" s="81"/>
      <c r="K36" s="81"/>
      <c r="L36" s="86"/>
      <c r="M36" s="92" t="s">
        <v>145</v>
      </c>
      <c r="N36" s="97"/>
      <c r="O36" s="102"/>
      <c r="P36" s="108" t="s">
        <v>34</v>
      </c>
      <c r="Q36" s="116"/>
      <c r="R36" s="116"/>
      <c r="S36" s="128"/>
      <c r="T36" s="143"/>
      <c r="U36" s="158" t="s">
        <v>62</v>
      </c>
      <c r="V36" s="169"/>
      <c r="W36" s="169" t="s">
        <v>62</v>
      </c>
      <c r="X36" s="169"/>
      <c r="Y36" s="169" t="s">
        <v>55</v>
      </c>
      <c r="Z36" s="169" t="s">
        <v>43</v>
      </c>
      <c r="AA36" s="184" t="s">
        <v>40</v>
      </c>
      <c r="AB36" s="158"/>
      <c r="AC36" s="169" t="s">
        <v>55</v>
      </c>
      <c r="AD36" s="169" t="s">
        <v>43</v>
      </c>
      <c r="AE36" s="169" t="s">
        <v>40</v>
      </c>
      <c r="AF36" s="169"/>
      <c r="AG36" s="169" t="s">
        <v>55</v>
      </c>
      <c r="AH36" s="184" t="s">
        <v>43</v>
      </c>
      <c r="AI36" s="158"/>
      <c r="AJ36" s="169" t="s">
        <v>65</v>
      </c>
      <c r="AK36" s="169" t="s">
        <v>65</v>
      </c>
      <c r="AL36" s="169" t="s">
        <v>40</v>
      </c>
      <c r="AM36" s="169" t="s">
        <v>65</v>
      </c>
      <c r="AN36" s="169"/>
      <c r="AO36" s="184" t="s">
        <v>55</v>
      </c>
      <c r="AP36" s="158" t="s">
        <v>43</v>
      </c>
      <c r="AQ36" s="169" t="s">
        <v>40</v>
      </c>
      <c r="AR36" s="169" t="s">
        <v>65</v>
      </c>
      <c r="AS36" s="169"/>
      <c r="AT36" s="169" t="s">
        <v>65</v>
      </c>
      <c r="AU36" s="169" t="s">
        <v>40</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4"/>
      <c r="I37" s="73"/>
      <c r="J37" s="79"/>
      <c r="K37" s="79"/>
      <c r="L37" s="84"/>
      <c r="M37" s="90"/>
      <c r="N37" s="95"/>
      <c r="O37" s="100"/>
      <c r="P37" s="106" t="s">
        <v>87</v>
      </c>
      <c r="Q37" s="113"/>
      <c r="R37" s="113"/>
      <c r="S37" s="125"/>
      <c r="T37" s="138"/>
      <c r="U37" s="156">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6"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6"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6">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6"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65"/>
      <c r="I38" s="74"/>
      <c r="J38" s="80"/>
      <c r="K38" s="80"/>
      <c r="L38" s="85"/>
      <c r="M38" s="91"/>
      <c r="N38" s="96"/>
      <c r="O38" s="101"/>
      <c r="P38" s="107" t="s">
        <v>88</v>
      </c>
      <c r="Q38" s="117"/>
      <c r="R38" s="117"/>
      <c r="S38" s="126"/>
      <c r="T38" s="139"/>
      <c r="U38" s="157"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7"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7"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7">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7"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187</v>
      </c>
      <c r="D39" s="44"/>
      <c r="E39" s="52"/>
      <c r="F39" s="50"/>
      <c r="G39" s="50"/>
      <c r="H39" s="67" t="s">
        <v>19</v>
      </c>
      <c r="I39" s="75" t="s">
        <v>96</v>
      </c>
      <c r="J39" s="81"/>
      <c r="K39" s="81"/>
      <c r="L39" s="86"/>
      <c r="M39" s="92" t="s">
        <v>146</v>
      </c>
      <c r="N39" s="97"/>
      <c r="O39" s="102"/>
      <c r="P39" s="108" t="s">
        <v>34</v>
      </c>
      <c r="Q39" s="115"/>
      <c r="R39" s="115"/>
      <c r="S39" s="127"/>
      <c r="T39" s="140"/>
      <c r="U39" s="158"/>
      <c r="V39" s="169" t="s">
        <v>62</v>
      </c>
      <c r="W39" s="169" t="s">
        <v>55</v>
      </c>
      <c r="X39" s="169" t="s">
        <v>43</v>
      </c>
      <c r="Y39" s="169" t="s">
        <v>62</v>
      </c>
      <c r="Z39" s="169"/>
      <c r="AA39" s="184" t="s">
        <v>62</v>
      </c>
      <c r="AB39" s="158" t="s">
        <v>40</v>
      </c>
      <c r="AC39" s="169" t="s">
        <v>40</v>
      </c>
      <c r="AD39" s="169"/>
      <c r="AE39" s="169"/>
      <c r="AF39" s="169" t="s">
        <v>55</v>
      </c>
      <c r="AG39" s="169" t="s">
        <v>43</v>
      </c>
      <c r="AH39" s="184" t="s">
        <v>40</v>
      </c>
      <c r="AI39" s="158" t="s">
        <v>62</v>
      </c>
      <c r="AJ39" s="169"/>
      <c r="AK39" s="169" t="s">
        <v>55</v>
      </c>
      <c r="AL39" s="169" t="s">
        <v>43</v>
      </c>
      <c r="AM39" s="169"/>
      <c r="AN39" s="169" t="s">
        <v>62</v>
      </c>
      <c r="AO39" s="184" t="s">
        <v>62</v>
      </c>
      <c r="AP39" s="158" t="s">
        <v>65</v>
      </c>
      <c r="AQ39" s="169"/>
      <c r="AR39" s="169" t="s">
        <v>62</v>
      </c>
      <c r="AS39" s="169" t="s">
        <v>40</v>
      </c>
      <c r="AT39" s="169" t="s">
        <v>55</v>
      </c>
      <c r="AU39" s="169" t="s">
        <v>43</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4"/>
      <c r="I40" s="73"/>
      <c r="J40" s="79"/>
      <c r="K40" s="79"/>
      <c r="L40" s="84"/>
      <c r="M40" s="90"/>
      <c r="N40" s="95"/>
      <c r="O40" s="100"/>
      <c r="P40" s="106" t="s">
        <v>87</v>
      </c>
      <c r="Q40" s="113"/>
      <c r="R40" s="113"/>
      <c r="S40" s="125"/>
      <c r="T40" s="138"/>
      <c r="U40" s="156"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6">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6">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6">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6"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65"/>
      <c r="I41" s="74"/>
      <c r="J41" s="80"/>
      <c r="K41" s="80"/>
      <c r="L41" s="85"/>
      <c r="M41" s="91"/>
      <c r="N41" s="96"/>
      <c r="O41" s="101"/>
      <c r="P41" s="107" t="s">
        <v>88</v>
      </c>
      <c r="Q41" s="116"/>
      <c r="R41" s="116"/>
      <c r="S41" s="128"/>
      <c r="T41" s="141"/>
      <c r="U41" s="157"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7"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7"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7"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7"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187</v>
      </c>
      <c r="D42" s="44"/>
      <c r="E42" s="52"/>
      <c r="F42" s="50"/>
      <c r="G42" s="50"/>
      <c r="H42" s="67" t="s">
        <v>19</v>
      </c>
      <c r="I42" s="75" t="s">
        <v>96</v>
      </c>
      <c r="J42" s="81"/>
      <c r="K42" s="81"/>
      <c r="L42" s="86"/>
      <c r="M42" s="92" t="s">
        <v>147</v>
      </c>
      <c r="N42" s="97"/>
      <c r="O42" s="102"/>
      <c r="P42" s="108" t="s">
        <v>34</v>
      </c>
      <c r="Q42" s="115"/>
      <c r="R42" s="115"/>
      <c r="S42" s="127"/>
      <c r="T42" s="140"/>
      <c r="U42" s="158" t="s">
        <v>62</v>
      </c>
      <c r="V42" s="169"/>
      <c r="W42" s="169" t="s">
        <v>40</v>
      </c>
      <c r="X42" s="169" t="s">
        <v>55</v>
      </c>
      <c r="Y42" s="169" t="s">
        <v>43</v>
      </c>
      <c r="Z42" s="169" t="s">
        <v>62</v>
      </c>
      <c r="AA42" s="184"/>
      <c r="AB42" s="158" t="s">
        <v>62</v>
      </c>
      <c r="AC42" s="169"/>
      <c r="AD42" s="169" t="s">
        <v>65</v>
      </c>
      <c r="AE42" s="169" t="s">
        <v>55</v>
      </c>
      <c r="AF42" s="169" t="s">
        <v>43</v>
      </c>
      <c r="AG42" s="169"/>
      <c r="AH42" s="184" t="s">
        <v>62</v>
      </c>
      <c r="AI42" s="158" t="s">
        <v>55</v>
      </c>
      <c r="AJ42" s="169" t="s">
        <v>43</v>
      </c>
      <c r="AK42" s="169"/>
      <c r="AL42" s="169" t="s">
        <v>62</v>
      </c>
      <c r="AM42" s="169" t="s">
        <v>62</v>
      </c>
      <c r="AN42" s="169" t="s">
        <v>40</v>
      </c>
      <c r="AO42" s="184"/>
      <c r="AP42" s="158" t="s">
        <v>55</v>
      </c>
      <c r="AQ42" s="169" t="s">
        <v>43</v>
      </c>
      <c r="AR42" s="169"/>
      <c r="AS42" s="169" t="s">
        <v>62</v>
      </c>
      <c r="AT42" s="169"/>
      <c r="AU42" s="169" t="s">
        <v>55</v>
      </c>
      <c r="AV42" s="184" t="s">
        <v>43</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4"/>
      <c r="I43" s="73"/>
      <c r="J43" s="79"/>
      <c r="K43" s="79"/>
      <c r="L43" s="84"/>
      <c r="M43" s="90"/>
      <c r="N43" s="95"/>
      <c r="O43" s="100"/>
      <c r="P43" s="106" t="s">
        <v>87</v>
      </c>
      <c r="Q43" s="113"/>
      <c r="R43" s="113"/>
      <c r="S43" s="125"/>
      <c r="T43" s="138"/>
      <c r="U43" s="156">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6">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6">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6">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6"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65"/>
      <c r="I44" s="74"/>
      <c r="J44" s="80"/>
      <c r="K44" s="80"/>
      <c r="L44" s="85"/>
      <c r="M44" s="91"/>
      <c r="N44" s="96"/>
      <c r="O44" s="101"/>
      <c r="P44" s="107" t="s">
        <v>88</v>
      </c>
      <c r="Q44" s="117"/>
      <c r="R44" s="117"/>
      <c r="S44" s="126"/>
      <c r="T44" s="139"/>
      <c r="U44" s="157"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7"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7">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7">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7"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187</v>
      </c>
      <c r="D45" s="44"/>
      <c r="E45" s="52"/>
      <c r="F45" s="50"/>
      <c r="G45" s="50"/>
      <c r="H45" s="67" t="s">
        <v>19</v>
      </c>
      <c r="I45" s="75" t="s">
        <v>96</v>
      </c>
      <c r="J45" s="81"/>
      <c r="K45" s="81"/>
      <c r="L45" s="86"/>
      <c r="M45" s="92" t="s">
        <v>149</v>
      </c>
      <c r="N45" s="97"/>
      <c r="O45" s="102"/>
      <c r="P45" s="108" t="s">
        <v>34</v>
      </c>
      <c r="Q45" s="115"/>
      <c r="R45" s="115"/>
      <c r="S45" s="127"/>
      <c r="T45" s="140"/>
      <c r="U45" s="158" t="s">
        <v>43</v>
      </c>
      <c r="V45" s="169" t="s">
        <v>65</v>
      </c>
      <c r="W45" s="169" t="s">
        <v>65</v>
      </c>
      <c r="X45" s="169"/>
      <c r="Y45" s="169"/>
      <c r="Z45" s="169" t="s">
        <v>40</v>
      </c>
      <c r="AA45" s="184" t="s">
        <v>55</v>
      </c>
      <c r="AB45" s="158" t="s">
        <v>43</v>
      </c>
      <c r="AC45" s="169"/>
      <c r="AD45" s="169"/>
      <c r="AE45" s="169" t="s">
        <v>62</v>
      </c>
      <c r="AF45" s="169" t="s">
        <v>65</v>
      </c>
      <c r="AG45" s="169" t="s">
        <v>65</v>
      </c>
      <c r="AH45" s="184" t="s">
        <v>55</v>
      </c>
      <c r="AI45" s="158" t="s">
        <v>43</v>
      </c>
      <c r="AJ45" s="169" t="s">
        <v>65</v>
      </c>
      <c r="AK45" s="169"/>
      <c r="AL45" s="169" t="s">
        <v>40</v>
      </c>
      <c r="AM45" s="169" t="s">
        <v>55</v>
      </c>
      <c r="AN45" s="169" t="s">
        <v>43</v>
      </c>
      <c r="AO45" s="184"/>
      <c r="AP45" s="158"/>
      <c r="AQ45" s="169" t="s">
        <v>55</v>
      </c>
      <c r="AR45" s="169" t="s">
        <v>43</v>
      </c>
      <c r="AS45" s="169"/>
      <c r="AT45" s="169" t="s">
        <v>62</v>
      </c>
      <c r="AU45" s="169" t="s">
        <v>40</v>
      </c>
      <c r="AV45" s="184" t="s">
        <v>55</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4"/>
      <c r="I46" s="73"/>
      <c r="J46" s="79"/>
      <c r="K46" s="79"/>
      <c r="L46" s="84"/>
      <c r="M46" s="90"/>
      <c r="N46" s="95"/>
      <c r="O46" s="100"/>
      <c r="P46" s="106" t="s">
        <v>87</v>
      </c>
      <c r="Q46" s="113"/>
      <c r="R46" s="113"/>
      <c r="S46" s="125"/>
      <c r="T46" s="138"/>
      <c r="U46" s="156">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6">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6">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6"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6"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65"/>
      <c r="I47" s="74"/>
      <c r="J47" s="80"/>
      <c r="K47" s="80"/>
      <c r="L47" s="85"/>
      <c r="M47" s="91"/>
      <c r="N47" s="96"/>
      <c r="O47" s="101"/>
      <c r="P47" s="107" t="s">
        <v>88</v>
      </c>
      <c r="Q47" s="114"/>
      <c r="R47" s="114"/>
      <c r="S47" s="129"/>
      <c r="T47" s="142"/>
      <c r="U47" s="157">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7">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7">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7"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7"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105</v>
      </c>
      <c r="D48" s="44"/>
      <c r="E48" s="52"/>
      <c r="F48" s="50"/>
      <c r="G48" s="50"/>
      <c r="H48" s="67" t="s">
        <v>15</v>
      </c>
      <c r="I48" s="75" t="s">
        <v>38</v>
      </c>
      <c r="J48" s="81"/>
      <c r="K48" s="81"/>
      <c r="L48" s="86"/>
      <c r="M48" s="92" t="s">
        <v>150</v>
      </c>
      <c r="N48" s="97"/>
      <c r="O48" s="102"/>
      <c r="P48" s="108" t="s">
        <v>34</v>
      </c>
      <c r="Q48" s="116"/>
      <c r="R48" s="116"/>
      <c r="S48" s="128"/>
      <c r="T48" s="143"/>
      <c r="U48" s="158"/>
      <c r="V48" s="169"/>
      <c r="W48" s="169"/>
      <c r="X48" s="169" t="s">
        <v>62</v>
      </c>
      <c r="Y48" s="169" t="s">
        <v>62</v>
      </c>
      <c r="Z48" s="169"/>
      <c r="AA48" s="184"/>
      <c r="AB48" s="158"/>
      <c r="AC48" s="169"/>
      <c r="AD48" s="169"/>
      <c r="AE48" s="169" t="s">
        <v>62</v>
      </c>
      <c r="AF48" s="169" t="s">
        <v>62</v>
      </c>
      <c r="AG48" s="169"/>
      <c r="AH48" s="184"/>
      <c r="AI48" s="158"/>
      <c r="AJ48" s="169"/>
      <c r="AK48" s="169"/>
      <c r="AL48" s="169" t="s">
        <v>62</v>
      </c>
      <c r="AM48" s="169" t="s">
        <v>62</v>
      </c>
      <c r="AN48" s="169"/>
      <c r="AO48" s="184"/>
      <c r="AP48" s="158"/>
      <c r="AQ48" s="169"/>
      <c r="AR48" s="169"/>
      <c r="AS48" s="169" t="s">
        <v>62</v>
      </c>
      <c r="AT48" s="169" t="s">
        <v>62</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4"/>
      <c r="I49" s="73"/>
      <c r="J49" s="79"/>
      <c r="K49" s="79"/>
      <c r="L49" s="84"/>
      <c r="M49" s="90"/>
      <c r="N49" s="95"/>
      <c r="O49" s="100"/>
      <c r="P49" s="106" t="s">
        <v>87</v>
      </c>
      <c r="Q49" s="113"/>
      <c r="R49" s="113"/>
      <c r="S49" s="125"/>
      <c r="T49" s="138"/>
      <c r="U49" s="156"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7.9999999999999982</v>
      </c>
      <c r="Z49" s="167" t="str">
        <f>IF(Z48="","",VLOOKUP(Z48,'【記載例】シフト記号表（勤務時間帯）'!$D$6:$X$47,21,FALSE))</f>
        <v/>
      </c>
      <c r="AA49" s="182" t="str">
        <f>IF(AA48="","",VLOOKUP(AA48,'【記載例】シフト記号表（勤務時間帯）'!$D$6:$X$47,21,FALSE))</f>
        <v/>
      </c>
      <c r="AB49" s="156"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7.9999999999999982</v>
      </c>
      <c r="AG49" s="167" t="str">
        <f>IF(AG48="","",VLOOKUP(AG48,'【記載例】シフト記号表（勤務時間帯）'!$D$6:$X$47,21,FALSE))</f>
        <v/>
      </c>
      <c r="AH49" s="182" t="str">
        <f>IF(AH48="","",VLOOKUP(AH48,'【記載例】シフト記号表（勤務時間帯）'!$D$6:$X$47,21,FALSE))</f>
        <v/>
      </c>
      <c r="AI49" s="156"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7.9999999999999982</v>
      </c>
      <c r="AN49" s="167" t="str">
        <f>IF(AN48="","",VLOOKUP(AN48,'【記載例】シフト記号表（勤務時間帯）'!$D$6:$X$47,21,FALSE))</f>
        <v/>
      </c>
      <c r="AO49" s="182" t="str">
        <f>IF(AO48="","",VLOOKUP(AO48,'【記載例】シフト記号表（勤務時間帯）'!$D$6:$X$47,21,FALSE))</f>
        <v/>
      </c>
      <c r="AP49" s="156"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7.9999999999999982</v>
      </c>
      <c r="AU49" s="167" t="str">
        <f>IF(AU48="","",VLOOKUP(AU48,'【記載例】シフト記号表（勤務時間帯）'!$D$6:$X$47,21,FALSE))</f>
        <v/>
      </c>
      <c r="AV49" s="182" t="str">
        <f>IF(AV48="","",VLOOKUP(AV48,'【記載例】シフト記号表（勤務時間帯）'!$D$6:$X$47,21,FALSE))</f>
        <v/>
      </c>
      <c r="AW49" s="156"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65"/>
      <c r="I50" s="74"/>
      <c r="J50" s="80"/>
      <c r="K50" s="80"/>
      <c r="L50" s="85"/>
      <c r="M50" s="91"/>
      <c r="N50" s="96"/>
      <c r="O50" s="101"/>
      <c r="P50" s="109" t="s">
        <v>88</v>
      </c>
      <c r="Q50" s="118"/>
      <c r="R50" s="118"/>
      <c r="S50" s="130"/>
      <c r="T50" s="144"/>
      <c r="U50" s="157"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7"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7"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7"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7"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105</v>
      </c>
      <c r="D51" s="44"/>
      <c r="E51" s="52"/>
      <c r="F51" s="50"/>
      <c r="G51" s="50"/>
      <c r="H51" s="67" t="s">
        <v>15</v>
      </c>
      <c r="I51" s="75" t="s">
        <v>38</v>
      </c>
      <c r="J51" s="81"/>
      <c r="K51" s="81"/>
      <c r="L51" s="86"/>
      <c r="M51" s="92" t="s">
        <v>151</v>
      </c>
      <c r="N51" s="97"/>
      <c r="O51" s="102"/>
      <c r="P51" s="108" t="s">
        <v>34</v>
      </c>
      <c r="Q51" s="116"/>
      <c r="R51" s="116"/>
      <c r="S51" s="128"/>
      <c r="T51" s="143"/>
      <c r="U51" s="158"/>
      <c r="V51" s="169"/>
      <c r="W51" s="169"/>
      <c r="X51" s="169" t="s">
        <v>46</v>
      </c>
      <c r="Y51" s="169"/>
      <c r="Z51" s="169" t="s">
        <v>46</v>
      </c>
      <c r="AA51" s="184" t="s">
        <v>46</v>
      </c>
      <c r="AB51" s="158"/>
      <c r="AC51" s="169"/>
      <c r="AD51" s="169"/>
      <c r="AE51" s="169" t="s">
        <v>46</v>
      </c>
      <c r="AF51" s="169"/>
      <c r="AG51" s="169" t="s">
        <v>46</v>
      </c>
      <c r="AH51" s="184" t="s">
        <v>46</v>
      </c>
      <c r="AI51" s="158"/>
      <c r="AJ51" s="169"/>
      <c r="AK51" s="169"/>
      <c r="AL51" s="169" t="s">
        <v>46</v>
      </c>
      <c r="AM51" s="169"/>
      <c r="AN51" s="169" t="s">
        <v>46</v>
      </c>
      <c r="AO51" s="184" t="s">
        <v>46</v>
      </c>
      <c r="AP51" s="158"/>
      <c r="AQ51" s="169"/>
      <c r="AR51" s="169"/>
      <c r="AS51" s="169" t="s">
        <v>46</v>
      </c>
      <c r="AT51" s="169"/>
      <c r="AU51" s="169" t="s">
        <v>46</v>
      </c>
      <c r="AV51" s="184" t="s">
        <v>46</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4"/>
      <c r="I52" s="73"/>
      <c r="J52" s="79"/>
      <c r="K52" s="79"/>
      <c r="L52" s="84"/>
      <c r="M52" s="90"/>
      <c r="N52" s="95"/>
      <c r="O52" s="100"/>
      <c r="P52" s="106" t="s">
        <v>87</v>
      </c>
      <c r="Q52" s="113"/>
      <c r="R52" s="113"/>
      <c r="S52" s="125"/>
      <c r="T52" s="138"/>
      <c r="U52" s="156"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f>IF(Z51="","",VLOOKUP(Z51,'【記載例】シフト記号表（勤務時間帯）'!$D$6:$X$47,21,FALSE))</f>
        <v>5.9999999999999982</v>
      </c>
      <c r="AA52" s="182">
        <f>IF(AA51="","",VLOOKUP(AA51,'【記載例】シフト記号表（勤務時間帯）'!$D$6:$X$47,21,FALSE))</f>
        <v>5.9999999999999982</v>
      </c>
      <c r="AB52" s="156"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f>IF(AG51="","",VLOOKUP(AG51,'【記載例】シフト記号表（勤務時間帯）'!$D$6:$X$47,21,FALSE))</f>
        <v>5.9999999999999982</v>
      </c>
      <c r="AH52" s="182">
        <f>IF(AH51="","",VLOOKUP(AH51,'【記載例】シフト記号表（勤務時間帯）'!$D$6:$X$47,21,FALSE))</f>
        <v>5.9999999999999982</v>
      </c>
      <c r="AI52" s="156"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f>IF(AN51="","",VLOOKUP(AN51,'【記載例】シフト記号表（勤務時間帯）'!$D$6:$X$47,21,FALSE))</f>
        <v>5.9999999999999982</v>
      </c>
      <c r="AO52" s="182">
        <f>IF(AO51="","",VLOOKUP(AO51,'【記載例】シフト記号表（勤務時間帯）'!$D$6:$X$47,21,FALSE))</f>
        <v>5.9999999999999982</v>
      </c>
      <c r="AP52" s="156"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f>IF(AU51="","",VLOOKUP(AU51,'【記載例】シフト記号表（勤務時間帯）'!$D$6:$X$47,21,FALSE))</f>
        <v>5.9999999999999982</v>
      </c>
      <c r="AV52" s="182">
        <f>IF(AV51="","",VLOOKUP(AV51,'【記載例】シフト記号表（勤務時間帯）'!$D$6:$X$47,21,FALSE))</f>
        <v>5.9999999999999982</v>
      </c>
      <c r="AW52" s="156"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65"/>
      <c r="I53" s="74"/>
      <c r="J53" s="80"/>
      <c r="K53" s="80"/>
      <c r="L53" s="85"/>
      <c r="M53" s="91"/>
      <c r="N53" s="96"/>
      <c r="O53" s="101"/>
      <c r="P53" s="109" t="s">
        <v>88</v>
      </c>
      <c r="Q53" s="118"/>
      <c r="R53" s="118"/>
      <c r="S53" s="130"/>
      <c r="T53" s="144"/>
      <c r="U53" s="157"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v>
      </c>
      <c r="AA53" s="183" t="str">
        <f>IF(AA51="","",VLOOKUP(AA51,'【記載例】シフト記号表（勤務時間帯）'!$D$6:$Z$47,23,FALSE))</f>
        <v>-</v>
      </c>
      <c r="AB53" s="157"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v>
      </c>
      <c r="AH53" s="183" t="str">
        <f>IF(AH51="","",VLOOKUP(AH51,'【記載例】シフト記号表（勤務時間帯）'!$D$6:$Z$47,23,FALSE))</f>
        <v>-</v>
      </c>
      <c r="AI53" s="157"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v>
      </c>
      <c r="AO53" s="183" t="str">
        <f>IF(AO51="","",VLOOKUP(AO51,'【記載例】シフト記号表（勤務時間帯）'!$D$6:$Z$47,23,FALSE))</f>
        <v>-</v>
      </c>
      <c r="AP53" s="157"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v>
      </c>
      <c r="AV53" s="183" t="str">
        <f>IF(AV51="","",VLOOKUP(AV51,'【記載例】シフト記号表（勤務時間帯）'!$D$6:$Z$47,23,FALSE))</f>
        <v>-</v>
      </c>
      <c r="AW53" s="157"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105</v>
      </c>
      <c r="D54" s="44"/>
      <c r="E54" s="52"/>
      <c r="F54" s="50"/>
      <c r="G54" s="50"/>
      <c r="H54" s="67" t="s">
        <v>15</v>
      </c>
      <c r="I54" s="75" t="s">
        <v>98</v>
      </c>
      <c r="J54" s="81"/>
      <c r="K54" s="81"/>
      <c r="L54" s="86"/>
      <c r="M54" s="92" t="s">
        <v>152</v>
      </c>
      <c r="N54" s="97"/>
      <c r="O54" s="102"/>
      <c r="P54" s="108" t="s">
        <v>34</v>
      </c>
      <c r="Q54" s="116"/>
      <c r="R54" s="116"/>
      <c r="S54" s="128"/>
      <c r="T54" s="143"/>
      <c r="U54" s="158"/>
      <c r="V54" s="169" t="s">
        <v>62</v>
      </c>
      <c r="W54" s="169"/>
      <c r="X54" s="169"/>
      <c r="Y54" s="169" t="s">
        <v>62</v>
      </c>
      <c r="Z54" s="169"/>
      <c r="AA54" s="184"/>
      <c r="AB54" s="158"/>
      <c r="AC54" s="169" t="s">
        <v>62</v>
      </c>
      <c r="AD54" s="169"/>
      <c r="AE54" s="169"/>
      <c r="AF54" s="169" t="s">
        <v>62</v>
      </c>
      <c r="AG54" s="169"/>
      <c r="AH54" s="184"/>
      <c r="AI54" s="158"/>
      <c r="AJ54" s="169" t="s">
        <v>62</v>
      </c>
      <c r="AK54" s="169"/>
      <c r="AL54" s="169"/>
      <c r="AM54" s="169" t="s">
        <v>62</v>
      </c>
      <c r="AN54" s="169"/>
      <c r="AO54" s="184"/>
      <c r="AP54" s="158"/>
      <c r="AQ54" s="169" t="s">
        <v>62</v>
      </c>
      <c r="AR54" s="169"/>
      <c r="AS54" s="169"/>
      <c r="AT54" s="169" t="s">
        <v>62</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4"/>
      <c r="I55" s="73"/>
      <c r="J55" s="79"/>
      <c r="K55" s="79"/>
      <c r="L55" s="84"/>
      <c r="M55" s="90"/>
      <c r="N55" s="95"/>
      <c r="O55" s="100"/>
      <c r="P55" s="106" t="s">
        <v>87</v>
      </c>
      <c r="Q55" s="113"/>
      <c r="R55" s="113"/>
      <c r="S55" s="125"/>
      <c r="T55" s="138"/>
      <c r="U55" s="156"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6"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6"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6"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6"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65"/>
      <c r="I56" s="74"/>
      <c r="J56" s="80"/>
      <c r="K56" s="80"/>
      <c r="L56" s="85"/>
      <c r="M56" s="91"/>
      <c r="N56" s="96"/>
      <c r="O56" s="101"/>
      <c r="P56" s="109" t="s">
        <v>88</v>
      </c>
      <c r="Q56" s="118"/>
      <c r="R56" s="118"/>
      <c r="S56" s="130"/>
      <c r="T56" s="144"/>
      <c r="U56" s="157"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7"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7"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7"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7"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105</v>
      </c>
      <c r="D57" s="44"/>
      <c r="E57" s="52"/>
      <c r="F57" s="50"/>
      <c r="G57" s="50"/>
      <c r="H57" s="67" t="s">
        <v>15</v>
      </c>
      <c r="I57" s="75" t="s">
        <v>98</v>
      </c>
      <c r="J57" s="81"/>
      <c r="K57" s="81"/>
      <c r="L57" s="86"/>
      <c r="M57" s="92" t="s">
        <v>153</v>
      </c>
      <c r="N57" s="97"/>
      <c r="O57" s="102"/>
      <c r="P57" s="108" t="s">
        <v>34</v>
      </c>
      <c r="Q57" s="116"/>
      <c r="R57" s="116"/>
      <c r="S57" s="128"/>
      <c r="T57" s="143"/>
      <c r="U57" s="158" t="s">
        <v>67</v>
      </c>
      <c r="V57" s="169"/>
      <c r="W57" s="169" t="s">
        <v>67</v>
      </c>
      <c r="X57" s="169"/>
      <c r="Y57" s="169"/>
      <c r="Z57" s="169" t="s">
        <v>67</v>
      </c>
      <c r="AA57" s="184" t="s">
        <v>67</v>
      </c>
      <c r="AB57" s="158" t="s">
        <v>67</v>
      </c>
      <c r="AC57" s="169"/>
      <c r="AD57" s="169" t="s">
        <v>67</v>
      </c>
      <c r="AE57" s="169"/>
      <c r="AF57" s="169"/>
      <c r="AG57" s="169" t="s">
        <v>67</v>
      </c>
      <c r="AH57" s="184" t="s">
        <v>67</v>
      </c>
      <c r="AI57" s="158" t="s">
        <v>67</v>
      </c>
      <c r="AJ57" s="169"/>
      <c r="AK57" s="169" t="s">
        <v>67</v>
      </c>
      <c r="AL57" s="169"/>
      <c r="AM57" s="169"/>
      <c r="AN57" s="169" t="s">
        <v>67</v>
      </c>
      <c r="AO57" s="184" t="s">
        <v>67</v>
      </c>
      <c r="AP57" s="158" t="s">
        <v>67</v>
      </c>
      <c r="AQ57" s="169"/>
      <c r="AR57" s="169" t="s">
        <v>67</v>
      </c>
      <c r="AS57" s="169"/>
      <c r="AT57" s="169"/>
      <c r="AU57" s="169" t="s">
        <v>67</v>
      </c>
      <c r="AV57" s="184" t="s">
        <v>67</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4"/>
      <c r="I58" s="73"/>
      <c r="J58" s="79"/>
      <c r="K58" s="79"/>
      <c r="L58" s="84"/>
      <c r="M58" s="90"/>
      <c r="N58" s="95"/>
      <c r="O58" s="100"/>
      <c r="P58" s="106" t="s">
        <v>87</v>
      </c>
      <c r="Q58" s="113"/>
      <c r="R58" s="113"/>
      <c r="S58" s="125"/>
      <c r="T58" s="138"/>
      <c r="U58" s="156">
        <f>IF(U57="","",VLOOKUP(U57,'【記載例】シフト記号表（勤務時間帯）'!$D$6:$X$47,21,FALSE))</f>
        <v>6</v>
      </c>
      <c r="V58" s="167" t="str">
        <f>IF(V57="","",VLOOKUP(V57,'【記載例】シフト記号表（勤務時間帯）'!$D$6:$X$47,21,FALSE))</f>
        <v/>
      </c>
      <c r="W58" s="167">
        <f>IF(W57="","",VLOOKUP(W57,'【記載例】シフト記号表（勤務時間帯）'!$D$6:$X$47,21,FALSE))</f>
        <v>6</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f>IF(AA57="","",VLOOKUP(AA57,'【記載例】シフト記号表（勤務時間帯）'!$D$6:$X$47,21,FALSE))</f>
        <v>6</v>
      </c>
      <c r="AB58" s="156">
        <f>IF(AB57="","",VLOOKUP(AB57,'【記載例】シフト記号表（勤務時間帯）'!$D$6:$X$47,21,FALSE))</f>
        <v>6</v>
      </c>
      <c r="AC58" s="167" t="str">
        <f>IF(AC57="","",VLOOKUP(AC57,'【記載例】シフト記号表（勤務時間帯）'!$D$6:$X$47,21,FALSE))</f>
        <v/>
      </c>
      <c r="AD58" s="167">
        <f>IF(AD57="","",VLOOKUP(AD57,'【記載例】シフト記号表（勤務時間帯）'!$D$6:$X$47,21,FALSE))</f>
        <v>6</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f>IF(AH57="","",VLOOKUP(AH57,'【記載例】シフト記号表（勤務時間帯）'!$D$6:$X$47,21,FALSE))</f>
        <v>6</v>
      </c>
      <c r="AI58" s="156">
        <f>IF(AI57="","",VLOOKUP(AI57,'【記載例】シフト記号表（勤務時間帯）'!$D$6:$X$47,21,FALSE))</f>
        <v>6</v>
      </c>
      <c r="AJ58" s="167" t="str">
        <f>IF(AJ57="","",VLOOKUP(AJ57,'【記載例】シフト記号表（勤務時間帯）'!$D$6:$X$47,21,FALSE))</f>
        <v/>
      </c>
      <c r="AK58" s="167">
        <f>IF(AK57="","",VLOOKUP(AK57,'【記載例】シフト記号表（勤務時間帯）'!$D$6:$X$47,21,FALSE))</f>
        <v>6</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f>IF(AO57="","",VLOOKUP(AO57,'【記載例】シフト記号表（勤務時間帯）'!$D$6:$X$47,21,FALSE))</f>
        <v>6</v>
      </c>
      <c r="AP58" s="156">
        <f>IF(AP57="","",VLOOKUP(AP57,'【記載例】シフト記号表（勤務時間帯）'!$D$6:$X$47,21,FALSE))</f>
        <v>6</v>
      </c>
      <c r="AQ58" s="167" t="str">
        <f>IF(AQ57="","",VLOOKUP(AQ57,'【記載例】シフト記号表（勤務時間帯）'!$D$6:$X$47,21,FALSE))</f>
        <v/>
      </c>
      <c r="AR58" s="167">
        <f>IF(AR57="","",VLOOKUP(AR57,'【記載例】シフト記号表（勤務時間帯）'!$D$6:$X$47,21,FALSE))</f>
        <v>6</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f>IF(AV57="","",VLOOKUP(AV57,'【記載例】シフト記号表（勤務時間帯）'!$D$6:$X$47,21,FALSE))</f>
        <v>6</v>
      </c>
      <c r="AW58" s="156"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65"/>
      <c r="I59" s="74"/>
      <c r="J59" s="80"/>
      <c r="K59" s="80"/>
      <c r="L59" s="85"/>
      <c r="M59" s="91"/>
      <c r="N59" s="96"/>
      <c r="O59" s="101"/>
      <c r="P59" s="109" t="s">
        <v>88</v>
      </c>
      <c r="Q59" s="118"/>
      <c r="R59" s="118"/>
      <c r="S59" s="130"/>
      <c r="T59" s="144"/>
      <c r="U59" s="157" t="str">
        <f>IF(U57="","",VLOOKUP(U57,'【記載例】シフト記号表（勤務時間帯）'!$D$6:$Z$47,23,FALSE))</f>
        <v>-</v>
      </c>
      <c r="V59" s="168" t="str">
        <f>IF(V57="","",VLOOKUP(V57,'【記載例】シフト記号表（勤務時間帯）'!$D$6:$Z$47,23,FALSE))</f>
        <v/>
      </c>
      <c r="W59" s="168" t="str">
        <f>IF(W57="","",VLOOKUP(W57,'【記載例】シフト記号表（勤務時間帯）'!$D$6:$Z$47,23,FALSE))</f>
        <v>-</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v>
      </c>
      <c r="AB59" s="157" t="str">
        <f>IF(AB57="","",VLOOKUP(AB57,'【記載例】シフト記号表（勤務時間帯）'!$D$6:$Z$47,23,FALSE))</f>
        <v>-</v>
      </c>
      <c r="AC59" s="168" t="str">
        <f>IF(AC57="","",VLOOKUP(AC57,'【記載例】シフト記号表（勤務時間帯）'!$D$6:$Z$47,23,FALSE))</f>
        <v/>
      </c>
      <c r="AD59" s="168" t="str">
        <f>IF(AD57="","",VLOOKUP(AD57,'【記載例】シフト記号表（勤務時間帯）'!$D$6:$Z$47,23,FALSE))</f>
        <v>-</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v>
      </c>
      <c r="AI59" s="157" t="str">
        <f>IF(AI57="","",VLOOKUP(AI57,'【記載例】シフト記号表（勤務時間帯）'!$D$6:$Z$47,23,FALSE))</f>
        <v>-</v>
      </c>
      <c r="AJ59" s="168" t="str">
        <f>IF(AJ57="","",VLOOKUP(AJ57,'【記載例】シフト記号表（勤務時間帯）'!$D$6:$Z$47,23,FALSE))</f>
        <v/>
      </c>
      <c r="AK59" s="168" t="str">
        <f>IF(AK57="","",VLOOKUP(AK57,'【記載例】シフト記号表（勤務時間帯）'!$D$6:$Z$47,23,FALSE))</f>
        <v>-</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v>
      </c>
      <c r="AP59" s="157" t="str">
        <f>IF(AP57="","",VLOOKUP(AP57,'【記載例】シフト記号表（勤務時間帯）'!$D$6:$Z$47,23,FALSE))</f>
        <v>-</v>
      </c>
      <c r="AQ59" s="168" t="str">
        <f>IF(AQ57="","",VLOOKUP(AQ57,'【記載例】シフト記号表（勤務時間帯）'!$D$6:$Z$47,23,FALSE))</f>
        <v/>
      </c>
      <c r="AR59" s="168" t="str">
        <f>IF(AR57="","",VLOOKUP(AR57,'【記載例】シフト記号表（勤務時間帯）'!$D$6:$Z$47,23,FALSE))</f>
        <v>-</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v>
      </c>
      <c r="AW59" s="157"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105</v>
      </c>
      <c r="D60" s="44"/>
      <c r="E60" s="52"/>
      <c r="F60" s="50"/>
      <c r="G60" s="50"/>
      <c r="H60" s="67" t="s">
        <v>15</v>
      </c>
      <c r="I60" s="75" t="s">
        <v>98</v>
      </c>
      <c r="J60" s="81"/>
      <c r="K60" s="81"/>
      <c r="L60" s="86"/>
      <c r="M60" s="92" t="s">
        <v>155</v>
      </c>
      <c r="N60" s="97"/>
      <c r="O60" s="102"/>
      <c r="P60" s="108" t="s">
        <v>34</v>
      </c>
      <c r="Q60" s="116"/>
      <c r="R60" s="116"/>
      <c r="S60" s="128"/>
      <c r="T60" s="143"/>
      <c r="U60" s="158" t="s">
        <v>61</v>
      </c>
      <c r="V60" s="169" t="s">
        <v>61</v>
      </c>
      <c r="W60" s="169" t="s">
        <v>61</v>
      </c>
      <c r="X60" s="169"/>
      <c r="Y60" s="169"/>
      <c r="Z60" s="169"/>
      <c r="AA60" s="184" t="s">
        <v>61</v>
      </c>
      <c r="AB60" s="158" t="s">
        <v>61</v>
      </c>
      <c r="AC60" s="169" t="s">
        <v>61</v>
      </c>
      <c r="AD60" s="169" t="s">
        <v>61</v>
      </c>
      <c r="AE60" s="169"/>
      <c r="AF60" s="169"/>
      <c r="AG60" s="169"/>
      <c r="AH60" s="184" t="s">
        <v>61</v>
      </c>
      <c r="AI60" s="158" t="s">
        <v>61</v>
      </c>
      <c r="AJ60" s="169" t="s">
        <v>61</v>
      </c>
      <c r="AK60" s="169" t="s">
        <v>61</v>
      </c>
      <c r="AL60" s="169"/>
      <c r="AM60" s="169"/>
      <c r="AN60" s="169"/>
      <c r="AO60" s="184" t="s">
        <v>61</v>
      </c>
      <c r="AP60" s="158" t="s">
        <v>61</v>
      </c>
      <c r="AQ60" s="169" t="s">
        <v>61</v>
      </c>
      <c r="AR60" s="169" t="s">
        <v>61</v>
      </c>
      <c r="AS60" s="169"/>
      <c r="AT60" s="169"/>
      <c r="AU60" s="169"/>
      <c r="AV60" s="184" t="s">
        <v>61</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4"/>
      <c r="I61" s="73"/>
      <c r="J61" s="79"/>
      <c r="K61" s="79"/>
      <c r="L61" s="84"/>
      <c r="M61" s="90"/>
      <c r="N61" s="95"/>
      <c r="O61" s="100"/>
      <c r="P61" s="106" t="s">
        <v>87</v>
      </c>
      <c r="Q61" s="113"/>
      <c r="R61" s="113"/>
      <c r="S61" s="125"/>
      <c r="T61" s="138"/>
      <c r="U61" s="156">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6">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6">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6">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6"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65"/>
      <c r="I62" s="74"/>
      <c r="J62" s="80"/>
      <c r="K62" s="80"/>
      <c r="L62" s="85"/>
      <c r="M62" s="91"/>
      <c r="N62" s="96"/>
      <c r="O62" s="101"/>
      <c r="P62" s="109" t="s">
        <v>88</v>
      </c>
      <c r="Q62" s="118"/>
      <c r="R62" s="118"/>
      <c r="S62" s="130"/>
      <c r="T62" s="144"/>
      <c r="U62" s="157"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7"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7"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7"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7"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105</v>
      </c>
      <c r="D63" s="44"/>
      <c r="E63" s="52"/>
      <c r="F63" s="50"/>
      <c r="G63" s="50"/>
      <c r="H63" s="67" t="s">
        <v>15</v>
      </c>
      <c r="I63" s="75" t="s">
        <v>98</v>
      </c>
      <c r="J63" s="81"/>
      <c r="K63" s="81"/>
      <c r="L63" s="86"/>
      <c r="M63" s="92" t="s">
        <v>156</v>
      </c>
      <c r="N63" s="97"/>
      <c r="O63" s="102"/>
      <c r="P63" s="108" t="s">
        <v>34</v>
      </c>
      <c r="Q63" s="116"/>
      <c r="R63" s="116"/>
      <c r="S63" s="128"/>
      <c r="T63" s="143"/>
      <c r="U63" s="158" t="s">
        <v>68</v>
      </c>
      <c r="V63" s="169" t="s">
        <v>68</v>
      </c>
      <c r="W63" s="169" t="s">
        <v>68</v>
      </c>
      <c r="X63" s="169" t="s">
        <v>68</v>
      </c>
      <c r="Y63" s="169"/>
      <c r="Z63" s="169"/>
      <c r="AA63" s="184"/>
      <c r="AB63" s="158" t="s">
        <v>68</v>
      </c>
      <c r="AC63" s="169" t="s">
        <v>68</v>
      </c>
      <c r="AD63" s="169" t="s">
        <v>68</v>
      </c>
      <c r="AE63" s="169" t="s">
        <v>68</v>
      </c>
      <c r="AF63" s="169"/>
      <c r="AG63" s="169"/>
      <c r="AH63" s="184"/>
      <c r="AI63" s="158" t="s">
        <v>68</v>
      </c>
      <c r="AJ63" s="169" t="s">
        <v>68</v>
      </c>
      <c r="AK63" s="169" t="s">
        <v>68</v>
      </c>
      <c r="AL63" s="169" t="s">
        <v>68</v>
      </c>
      <c r="AM63" s="169"/>
      <c r="AN63" s="169"/>
      <c r="AO63" s="184"/>
      <c r="AP63" s="158" t="s">
        <v>68</v>
      </c>
      <c r="AQ63" s="169" t="s">
        <v>68</v>
      </c>
      <c r="AR63" s="169" t="s">
        <v>68</v>
      </c>
      <c r="AS63" s="169" t="s">
        <v>68</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4"/>
      <c r="I64" s="73"/>
      <c r="J64" s="79"/>
      <c r="K64" s="79"/>
      <c r="L64" s="84"/>
      <c r="M64" s="90"/>
      <c r="N64" s="95"/>
      <c r="O64" s="100"/>
      <c r="P64" s="106" t="s">
        <v>87</v>
      </c>
      <c r="Q64" s="113"/>
      <c r="R64" s="113"/>
      <c r="S64" s="125"/>
      <c r="T64" s="138"/>
      <c r="U64" s="156">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f>IF(X63="","",VLOOKUP(X63,'【記載例】シフト記号表（勤務時間帯）'!$D$6:$X$47,21,FALSE))</f>
        <v>2.4999999999999991</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6">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f>IF(AE63="","",VLOOKUP(AE63,'【記載例】シフト記号表（勤務時間帯）'!$D$6:$X$47,21,FALSE))</f>
        <v>2.4999999999999991</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6">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f>IF(AL63="","",VLOOKUP(AL63,'【記載例】シフト記号表（勤務時間帯）'!$D$6:$X$47,21,FALSE))</f>
        <v>2.4999999999999991</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6">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f>IF(AS63="","",VLOOKUP(AS63,'【記載例】シフト記号表（勤務時間帯）'!$D$6:$X$47,21,FALSE))</f>
        <v>2.4999999999999991</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6"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65"/>
      <c r="I65" s="74"/>
      <c r="J65" s="80"/>
      <c r="K65" s="80"/>
      <c r="L65" s="85"/>
      <c r="M65" s="91"/>
      <c r="N65" s="96"/>
      <c r="O65" s="101"/>
      <c r="P65" s="109" t="s">
        <v>88</v>
      </c>
      <c r="Q65" s="118"/>
      <c r="R65" s="118"/>
      <c r="S65" s="130"/>
      <c r="T65" s="144"/>
      <c r="U65" s="157"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7"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7"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7"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7"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105</v>
      </c>
      <c r="D66" s="44"/>
      <c r="E66" s="52"/>
      <c r="F66" s="50"/>
      <c r="G66" s="50"/>
      <c r="H66" s="67" t="s">
        <v>15</v>
      </c>
      <c r="I66" s="75" t="s">
        <v>98</v>
      </c>
      <c r="J66" s="81"/>
      <c r="K66" s="81"/>
      <c r="L66" s="86"/>
      <c r="M66" s="92" t="s">
        <v>157</v>
      </c>
      <c r="N66" s="97"/>
      <c r="O66" s="102"/>
      <c r="P66" s="110" t="s">
        <v>34</v>
      </c>
      <c r="Q66" s="119"/>
      <c r="R66" s="119"/>
      <c r="S66" s="131"/>
      <c r="T66" s="145"/>
      <c r="U66" s="158" t="s">
        <v>127</v>
      </c>
      <c r="V66" s="169"/>
      <c r="W66" s="169" t="s">
        <v>127</v>
      </c>
      <c r="X66" s="169"/>
      <c r="Y66" s="169"/>
      <c r="Z66" s="169" t="s">
        <v>127</v>
      </c>
      <c r="AA66" s="184"/>
      <c r="AB66" s="158" t="s">
        <v>127</v>
      </c>
      <c r="AC66" s="169"/>
      <c r="AD66" s="169" t="s">
        <v>127</v>
      </c>
      <c r="AE66" s="169"/>
      <c r="AF66" s="169"/>
      <c r="AG66" s="169" t="s">
        <v>127</v>
      </c>
      <c r="AH66" s="184"/>
      <c r="AI66" s="158" t="s">
        <v>127</v>
      </c>
      <c r="AJ66" s="169"/>
      <c r="AK66" s="169" t="s">
        <v>127</v>
      </c>
      <c r="AL66" s="169"/>
      <c r="AM66" s="169"/>
      <c r="AN66" s="169" t="s">
        <v>127</v>
      </c>
      <c r="AO66" s="184"/>
      <c r="AP66" s="158" t="s">
        <v>127</v>
      </c>
      <c r="AQ66" s="169"/>
      <c r="AR66" s="169" t="s">
        <v>127</v>
      </c>
      <c r="AS66" s="169"/>
      <c r="AT66" s="169"/>
      <c r="AU66" s="169" t="s">
        <v>127</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4"/>
      <c r="I67" s="73"/>
      <c r="J67" s="79"/>
      <c r="K67" s="79"/>
      <c r="L67" s="84"/>
      <c r="M67" s="90"/>
      <c r="N67" s="95"/>
      <c r="O67" s="100"/>
      <c r="P67" s="106" t="s">
        <v>87</v>
      </c>
      <c r="Q67" s="113"/>
      <c r="R67" s="113"/>
      <c r="S67" s="125"/>
      <c r="T67" s="138"/>
      <c r="U67" s="156">
        <f>IF(U66="","",VLOOKUP(U66,'【記載例】シフト記号表（勤務時間帯）'!$D$6:$X$47,21,FALSE))</f>
        <v>6</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6">
        <f>IF(AB66="","",VLOOKUP(AB66,'【記載例】シフト記号表（勤務時間帯）'!$D$6:$X$47,21,FALSE))</f>
        <v>6</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6">
        <f>IF(AI66="","",VLOOKUP(AI66,'【記載例】シフト記号表（勤務時間帯）'!$D$6:$X$47,21,FALSE))</f>
        <v>6</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6">
        <f>IF(AP66="","",VLOOKUP(AP66,'【記載例】シフト記号表（勤務時間帯）'!$D$6:$X$47,21,FALSE))</f>
        <v>6</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6"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68"/>
      <c r="I68" s="76"/>
      <c r="J68" s="82"/>
      <c r="K68" s="82"/>
      <c r="L68" s="87"/>
      <c r="M68" s="93"/>
      <c r="N68" s="98"/>
      <c r="O68" s="103"/>
      <c r="P68" s="111" t="s">
        <v>88</v>
      </c>
      <c r="Q68" s="120"/>
      <c r="R68" s="120"/>
      <c r="S68" s="132"/>
      <c r="T68" s="146"/>
      <c r="U68" s="157" t="str">
        <f>IF(U66="","",VLOOKUP(U66,'【記載例】シフト記号表（勤務時間帯）'!$D$6:$Z$47,23,FALSE))</f>
        <v>-</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7" t="str">
        <f>IF(AB66="","",VLOOKUP(AB66,'【記載例】シフト記号表（勤務時間帯）'!$D$6:$Z$47,23,FALSE))</f>
        <v>-</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7" t="str">
        <f>IF(AI66="","",VLOOKUP(AI66,'【記載例】シフト記号表（勤務時間帯）'!$D$6:$Z$47,23,FALSE))</f>
        <v>-</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7" t="str">
        <f>IF(AP66="","",VLOOKUP(AP66,'【記載例】シフト記号表（勤務時間帯）'!$D$6:$Z$47,23,FALSE))</f>
        <v>-</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7"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V18" sqref="V18"/>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57</v>
      </c>
    </row>
    <row r="2" spans="2:28">
      <c r="B2" s="288" t="s">
        <v>58</v>
      </c>
      <c r="F2" s="289"/>
      <c r="G2" s="300"/>
      <c r="H2" s="300"/>
      <c r="I2" s="300"/>
      <c r="J2" s="296"/>
      <c r="K2" s="300"/>
      <c r="L2" s="300"/>
    </row>
    <row r="3" spans="2:28">
      <c r="B3" s="289" t="s">
        <v>161</v>
      </c>
      <c r="F3" s="296" t="s">
        <v>163</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39</v>
      </c>
      <c r="C5" s="286" t="s">
        <v>6</v>
      </c>
      <c r="F5" s="286" t="s">
        <v>174</v>
      </c>
      <c r="G5" s="286"/>
      <c r="H5" s="286" t="s">
        <v>175</v>
      </c>
      <c r="J5" s="286" t="s">
        <v>3</v>
      </c>
      <c r="L5" s="286" t="s">
        <v>33</v>
      </c>
      <c r="N5" s="286" t="s">
        <v>176</v>
      </c>
      <c r="P5" s="286" t="s">
        <v>177</v>
      </c>
      <c r="R5" s="286" t="s">
        <v>176</v>
      </c>
      <c r="T5" s="286" t="s">
        <v>177</v>
      </c>
      <c r="V5" s="286" t="s">
        <v>3</v>
      </c>
      <c r="X5" s="286" t="s">
        <v>33</v>
      </c>
      <c r="Z5" s="308" t="s">
        <v>91</v>
      </c>
      <c r="AB5" s="297"/>
    </row>
    <row r="6" spans="2:28">
      <c r="B6" s="290">
        <v>1</v>
      </c>
      <c r="C6" s="291" t="s">
        <v>62</v>
      </c>
      <c r="D6" s="295" t="str">
        <f t="shared" ref="D6:D38" si="0">C6</f>
        <v>a</v>
      </c>
      <c r="E6" s="290" t="s">
        <v>30</v>
      </c>
      <c r="F6" s="298">
        <v>0.29166666666666669</v>
      </c>
      <c r="G6" s="290" t="s">
        <v>11</v>
      </c>
      <c r="H6" s="298">
        <v>0.66666666666666663</v>
      </c>
      <c r="I6" s="301" t="s">
        <v>60</v>
      </c>
      <c r="J6" s="298">
        <v>4.1666666666666664e-002</v>
      </c>
      <c r="K6" s="302" t="s">
        <v>9</v>
      </c>
      <c r="L6" s="297">
        <f t="shared" ref="L6:L22" si="1">IF(OR(F6="",H6=""),"",(H6+IF(F6&gt;H6,1,0)-F6-J6)*24)</f>
        <v>7.9999999999999982</v>
      </c>
      <c r="N6" s="303">
        <f>'【記載例】看多機'!$BB$13</f>
        <v>0.29166666666666669</v>
      </c>
      <c r="O6" s="286" t="s">
        <v>11</v>
      </c>
      <c r="P6" s="303">
        <f>'【記載例】看多機'!$BF$13</f>
        <v>0.83333333333333337</v>
      </c>
      <c r="R6" s="305">
        <f t="shared" ref="R6:R22" si="2">IF(F6="","",IF(F6&lt;N6,N6,IF(F6&gt;=P6,"",F6)))</f>
        <v>0.29166666666666669</v>
      </c>
      <c r="S6" s="286" t="s">
        <v>11</v>
      </c>
      <c r="T6" s="305">
        <f t="shared" ref="T6:T22" si="3">IF(H6="","",IF(H6&gt;F6,IF(H6&lt;P6,H6,P6),P6))</f>
        <v>0.66666666666666663</v>
      </c>
      <c r="U6" s="306" t="s">
        <v>60</v>
      </c>
      <c r="V6" s="298">
        <v>4.1666666666666664e-002</v>
      </c>
      <c r="W6" s="285" t="s">
        <v>9</v>
      </c>
      <c r="X6" s="297">
        <f t="shared" ref="X6:X22" si="4">IF(R6="","",IF((T6+IF(R6&gt;T6,1,0)-R6-V6)*24=0,"",(T6+IF(R6&gt;T6,1,0)-R6-V6)*24))</f>
        <v>7.9999999999999982</v>
      </c>
      <c r="Z6" s="297" t="str">
        <f t="shared" ref="Z6:Z22" si="5">IF(X6="",L6,IF(OR(L6-X6=0,L6-X6&lt;0),"-",L6-X6))</f>
        <v>-</v>
      </c>
      <c r="AB6" s="309"/>
    </row>
    <row r="7" spans="2:28">
      <c r="B7" s="290">
        <v>2</v>
      </c>
      <c r="C7" s="291" t="s">
        <v>40</v>
      </c>
      <c r="D7" s="295" t="str">
        <f t="shared" si="0"/>
        <v>b</v>
      </c>
      <c r="E7" s="290" t="s">
        <v>30</v>
      </c>
      <c r="F7" s="298">
        <v>0.45833333333333331</v>
      </c>
      <c r="G7" s="290" t="s">
        <v>11</v>
      </c>
      <c r="H7" s="298">
        <v>0.83333333333333337</v>
      </c>
      <c r="I7" s="301" t="s">
        <v>60</v>
      </c>
      <c r="J7" s="298">
        <v>4.1666666666666664e-002</v>
      </c>
      <c r="K7" s="302" t="s">
        <v>9</v>
      </c>
      <c r="L7" s="297">
        <f t="shared" si="1"/>
        <v>8</v>
      </c>
      <c r="N7" s="303">
        <f>'【記載例】看多機'!$BB$13</f>
        <v>0.29166666666666669</v>
      </c>
      <c r="O7" s="286" t="s">
        <v>11</v>
      </c>
      <c r="P7" s="303">
        <f>'【記載例】看多機'!$BF$13</f>
        <v>0.83333333333333337</v>
      </c>
      <c r="R7" s="305">
        <f t="shared" si="2"/>
        <v>0.45833333333333331</v>
      </c>
      <c r="S7" s="286" t="s">
        <v>11</v>
      </c>
      <c r="T7" s="305">
        <f t="shared" si="3"/>
        <v>0.83333333333333337</v>
      </c>
      <c r="U7" s="306" t="s">
        <v>60</v>
      </c>
      <c r="V7" s="298">
        <v>4.1666666666666664e-002</v>
      </c>
      <c r="W7" s="285" t="s">
        <v>9</v>
      </c>
      <c r="X7" s="297">
        <f t="shared" si="4"/>
        <v>8</v>
      </c>
      <c r="Z7" s="297" t="str">
        <f t="shared" si="5"/>
        <v>-</v>
      </c>
      <c r="AB7" s="309"/>
    </row>
    <row r="8" spans="2:28">
      <c r="B8" s="290">
        <v>3</v>
      </c>
      <c r="C8" s="291" t="s">
        <v>65</v>
      </c>
      <c r="D8" s="295" t="str">
        <f t="shared" si="0"/>
        <v>c</v>
      </c>
      <c r="E8" s="290" t="s">
        <v>30</v>
      </c>
      <c r="F8" s="298">
        <v>0.375</v>
      </c>
      <c r="G8" s="290" t="s">
        <v>11</v>
      </c>
      <c r="H8" s="298">
        <v>0.75</v>
      </c>
      <c r="I8" s="301" t="s">
        <v>60</v>
      </c>
      <c r="J8" s="298">
        <v>4.1666666666666664e-002</v>
      </c>
      <c r="K8" s="302" t="s">
        <v>9</v>
      </c>
      <c r="L8" s="297">
        <f t="shared" si="1"/>
        <v>8</v>
      </c>
      <c r="N8" s="303">
        <f>'【記載例】看多機'!$BB$13</f>
        <v>0.29166666666666669</v>
      </c>
      <c r="O8" s="286" t="s">
        <v>11</v>
      </c>
      <c r="P8" s="303">
        <f>'【記載例】看多機'!$BF$13</f>
        <v>0.83333333333333337</v>
      </c>
      <c r="R8" s="305">
        <f t="shared" si="2"/>
        <v>0.375</v>
      </c>
      <c r="S8" s="286" t="s">
        <v>11</v>
      </c>
      <c r="T8" s="305">
        <f t="shared" si="3"/>
        <v>0.75</v>
      </c>
      <c r="U8" s="306" t="s">
        <v>60</v>
      </c>
      <c r="V8" s="298">
        <v>4.1666666666666664e-002</v>
      </c>
      <c r="W8" s="285" t="s">
        <v>9</v>
      </c>
      <c r="X8" s="297">
        <f t="shared" si="4"/>
        <v>8</v>
      </c>
      <c r="Z8" s="297" t="str">
        <f t="shared" si="5"/>
        <v>-</v>
      </c>
      <c r="AB8" s="309"/>
    </row>
    <row r="9" spans="2:28">
      <c r="B9" s="290">
        <v>4</v>
      </c>
      <c r="C9" s="291" t="s">
        <v>66</v>
      </c>
      <c r="D9" s="295" t="str">
        <f t="shared" si="0"/>
        <v>d</v>
      </c>
      <c r="E9" s="290" t="s">
        <v>30</v>
      </c>
      <c r="F9" s="298">
        <v>0.35416666666666669</v>
      </c>
      <c r="G9" s="290" t="s">
        <v>11</v>
      </c>
      <c r="H9" s="298">
        <v>0.72916666666666663</v>
      </c>
      <c r="I9" s="301" t="s">
        <v>60</v>
      </c>
      <c r="J9" s="298">
        <v>4.1666666666666664e-002</v>
      </c>
      <c r="K9" s="302" t="s">
        <v>9</v>
      </c>
      <c r="L9" s="297">
        <f t="shared" si="1"/>
        <v>7.9999999999999982</v>
      </c>
      <c r="N9" s="303">
        <f>'【記載例】看多機'!$BB$13</f>
        <v>0.29166666666666669</v>
      </c>
      <c r="O9" s="286" t="s">
        <v>11</v>
      </c>
      <c r="P9" s="303">
        <f>'【記載例】看多機'!$BF$13</f>
        <v>0.83333333333333337</v>
      </c>
      <c r="R9" s="305">
        <f t="shared" si="2"/>
        <v>0.35416666666666669</v>
      </c>
      <c r="S9" s="286" t="s">
        <v>11</v>
      </c>
      <c r="T9" s="305">
        <f t="shared" si="3"/>
        <v>0.72916666666666663</v>
      </c>
      <c r="U9" s="306" t="s">
        <v>60</v>
      </c>
      <c r="V9" s="298">
        <v>4.1666666666666664e-002</v>
      </c>
      <c r="W9" s="285" t="s">
        <v>9</v>
      </c>
      <c r="X9" s="297">
        <f t="shared" si="4"/>
        <v>7.9999999999999982</v>
      </c>
      <c r="Z9" s="297" t="str">
        <f t="shared" si="5"/>
        <v>-</v>
      </c>
      <c r="AB9" s="309"/>
    </row>
    <row r="10" spans="2:28">
      <c r="B10" s="290">
        <v>5</v>
      </c>
      <c r="C10" s="291" t="s">
        <v>67</v>
      </c>
      <c r="D10" s="295" t="str">
        <f t="shared" si="0"/>
        <v>e</v>
      </c>
      <c r="E10" s="290" t="s">
        <v>30</v>
      </c>
      <c r="F10" s="298">
        <v>0.375</v>
      </c>
      <c r="G10" s="290" t="s">
        <v>11</v>
      </c>
      <c r="H10" s="298">
        <v>0.625</v>
      </c>
      <c r="I10" s="301" t="s">
        <v>60</v>
      </c>
      <c r="J10" s="298">
        <v>0</v>
      </c>
      <c r="K10" s="302" t="s">
        <v>9</v>
      </c>
      <c r="L10" s="297">
        <f t="shared" si="1"/>
        <v>6</v>
      </c>
      <c r="N10" s="303">
        <f>'【記載例】看多機'!$BB$13</f>
        <v>0.29166666666666669</v>
      </c>
      <c r="O10" s="286" t="s">
        <v>11</v>
      </c>
      <c r="P10" s="303">
        <f>'【記載例】看多機'!$BF$13</f>
        <v>0.83333333333333337</v>
      </c>
      <c r="R10" s="305">
        <f t="shared" si="2"/>
        <v>0.375</v>
      </c>
      <c r="S10" s="286" t="s">
        <v>11</v>
      </c>
      <c r="T10" s="305">
        <f t="shared" si="3"/>
        <v>0.625</v>
      </c>
      <c r="U10" s="306" t="s">
        <v>60</v>
      </c>
      <c r="V10" s="298">
        <v>0</v>
      </c>
      <c r="W10" s="285" t="s">
        <v>9</v>
      </c>
      <c r="X10" s="297">
        <f t="shared" si="4"/>
        <v>6</v>
      </c>
      <c r="Z10" s="297" t="str">
        <f t="shared" si="5"/>
        <v>-</v>
      </c>
      <c r="AB10" s="309"/>
    </row>
    <row r="11" spans="2:28">
      <c r="B11" s="290">
        <v>6</v>
      </c>
      <c r="C11" s="291" t="s">
        <v>46</v>
      </c>
      <c r="D11" s="295" t="str">
        <f t="shared" si="0"/>
        <v>f</v>
      </c>
      <c r="E11" s="290" t="s">
        <v>30</v>
      </c>
      <c r="F11" s="298">
        <v>0.41666666666666669</v>
      </c>
      <c r="G11" s="290" t="s">
        <v>11</v>
      </c>
      <c r="H11" s="298">
        <v>0.66666666666666663</v>
      </c>
      <c r="I11" s="301" t="s">
        <v>60</v>
      </c>
      <c r="J11" s="298">
        <v>0</v>
      </c>
      <c r="K11" s="302" t="s">
        <v>9</v>
      </c>
      <c r="L11" s="297">
        <f t="shared" si="1"/>
        <v>5.9999999999999982</v>
      </c>
      <c r="N11" s="303">
        <f>'【記載例】看多機'!$BB$13</f>
        <v>0.29166666666666669</v>
      </c>
      <c r="O11" s="286" t="s">
        <v>11</v>
      </c>
      <c r="P11" s="303">
        <f>'【記載例】看多機'!$BF$13</f>
        <v>0.83333333333333337</v>
      </c>
      <c r="R11" s="305">
        <f t="shared" si="2"/>
        <v>0.41666666666666669</v>
      </c>
      <c r="S11" s="286" t="s">
        <v>11</v>
      </c>
      <c r="T11" s="305">
        <f t="shared" si="3"/>
        <v>0.66666666666666663</v>
      </c>
      <c r="U11" s="306" t="s">
        <v>60</v>
      </c>
      <c r="V11" s="298">
        <v>0</v>
      </c>
      <c r="W11" s="285" t="s">
        <v>9</v>
      </c>
      <c r="X11" s="297">
        <f t="shared" si="4"/>
        <v>5.9999999999999982</v>
      </c>
      <c r="Z11" s="297" t="str">
        <f t="shared" si="5"/>
        <v>-</v>
      </c>
      <c r="AB11" s="309"/>
    </row>
    <row r="12" spans="2:28">
      <c r="B12" s="290">
        <v>7</v>
      </c>
      <c r="C12" s="291" t="s">
        <v>68</v>
      </c>
      <c r="D12" s="295" t="str">
        <f t="shared" si="0"/>
        <v>g</v>
      </c>
      <c r="E12" s="290" t="s">
        <v>30</v>
      </c>
      <c r="F12" s="298">
        <v>0.29166666666666669</v>
      </c>
      <c r="G12" s="290" t="s">
        <v>11</v>
      </c>
      <c r="H12" s="298">
        <v>0.39583333333333331</v>
      </c>
      <c r="I12" s="301" t="s">
        <v>60</v>
      </c>
      <c r="J12" s="298">
        <v>0</v>
      </c>
      <c r="K12" s="302" t="s">
        <v>9</v>
      </c>
      <c r="L12" s="297">
        <f t="shared" si="1"/>
        <v>2.4999999999999991</v>
      </c>
      <c r="N12" s="303">
        <f>'【記載例】看多機'!$BB$13</f>
        <v>0.29166666666666669</v>
      </c>
      <c r="O12" s="286" t="s">
        <v>11</v>
      </c>
      <c r="P12" s="303">
        <f>'【記載例】看多機'!$BF$13</f>
        <v>0.83333333333333337</v>
      </c>
      <c r="R12" s="305">
        <f t="shared" si="2"/>
        <v>0.29166666666666669</v>
      </c>
      <c r="S12" s="286" t="s">
        <v>11</v>
      </c>
      <c r="T12" s="305">
        <f t="shared" si="3"/>
        <v>0.39583333333333331</v>
      </c>
      <c r="U12" s="306" t="s">
        <v>60</v>
      </c>
      <c r="V12" s="298">
        <v>0</v>
      </c>
      <c r="W12" s="285" t="s">
        <v>9</v>
      </c>
      <c r="X12" s="297">
        <f t="shared" si="4"/>
        <v>2.4999999999999991</v>
      </c>
      <c r="Z12" s="297" t="str">
        <f t="shared" si="5"/>
        <v>-</v>
      </c>
      <c r="AB12" s="309"/>
    </row>
    <row r="13" spans="2:28">
      <c r="B13" s="290">
        <v>8</v>
      </c>
      <c r="C13" s="291" t="s">
        <v>61</v>
      </c>
      <c r="D13" s="295" t="str">
        <f t="shared" si="0"/>
        <v>h</v>
      </c>
      <c r="E13" s="290" t="s">
        <v>30</v>
      </c>
      <c r="F13" s="298">
        <v>0.66666666666666663</v>
      </c>
      <c r="G13" s="290" t="s">
        <v>11</v>
      </c>
      <c r="H13" s="298">
        <v>0.83333333333333337</v>
      </c>
      <c r="I13" s="301" t="s">
        <v>60</v>
      </c>
      <c r="J13" s="298">
        <v>0</v>
      </c>
      <c r="K13" s="302" t="s">
        <v>9</v>
      </c>
      <c r="L13" s="297">
        <f t="shared" si="1"/>
        <v>4.0000000000000018</v>
      </c>
      <c r="N13" s="303">
        <f>'【記載例】看多機'!$BB$13</f>
        <v>0.29166666666666669</v>
      </c>
      <c r="O13" s="286" t="s">
        <v>11</v>
      </c>
      <c r="P13" s="303">
        <f>'【記載例】看多機'!$BF$13</f>
        <v>0.83333333333333337</v>
      </c>
      <c r="R13" s="305">
        <f t="shared" si="2"/>
        <v>0.66666666666666663</v>
      </c>
      <c r="S13" s="286" t="s">
        <v>11</v>
      </c>
      <c r="T13" s="305">
        <f t="shared" si="3"/>
        <v>0.83333333333333337</v>
      </c>
      <c r="U13" s="306" t="s">
        <v>60</v>
      </c>
      <c r="V13" s="298">
        <v>0</v>
      </c>
      <c r="W13" s="285" t="s">
        <v>9</v>
      </c>
      <c r="X13" s="297">
        <f t="shared" si="4"/>
        <v>4.0000000000000018</v>
      </c>
      <c r="Z13" s="297" t="str">
        <f t="shared" si="5"/>
        <v>-</v>
      </c>
      <c r="AB13" s="309"/>
    </row>
    <row r="14" spans="2:28">
      <c r="B14" s="290">
        <v>9</v>
      </c>
      <c r="C14" s="291" t="s">
        <v>55</v>
      </c>
      <c r="D14" s="295" t="str">
        <f t="shared" si="0"/>
        <v>i</v>
      </c>
      <c r="E14" s="290" t="s">
        <v>30</v>
      </c>
      <c r="F14" s="298">
        <v>0.70833333333333337</v>
      </c>
      <c r="G14" s="290" t="s">
        <v>11</v>
      </c>
      <c r="H14" s="298">
        <v>1</v>
      </c>
      <c r="I14" s="301" t="s">
        <v>60</v>
      </c>
      <c r="J14" s="298">
        <v>0</v>
      </c>
      <c r="K14" s="302" t="s">
        <v>9</v>
      </c>
      <c r="L14" s="297">
        <f t="shared" si="1"/>
        <v>6.9999999999999991</v>
      </c>
      <c r="N14" s="303">
        <f>'【記載例】看多機'!$BB$13</f>
        <v>0.29166666666666669</v>
      </c>
      <c r="O14" s="286" t="s">
        <v>11</v>
      </c>
      <c r="P14" s="303">
        <f>'【記載例】看多機'!$BF$13</f>
        <v>0.83333333333333337</v>
      </c>
      <c r="R14" s="305">
        <f t="shared" si="2"/>
        <v>0.70833333333333337</v>
      </c>
      <c r="S14" s="286" t="s">
        <v>11</v>
      </c>
      <c r="T14" s="305">
        <f t="shared" si="3"/>
        <v>0.83333333333333337</v>
      </c>
      <c r="U14" s="306" t="s">
        <v>60</v>
      </c>
      <c r="V14" s="298">
        <v>0</v>
      </c>
      <c r="W14" s="285" t="s">
        <v>9</v>
      </c>
      <c r="X14" s="297">
        <f t="shared" si="4"/>
        <v>3</v>
      </c>
      <c r="Z14" s="297">
        <f t="shared" si="5"/>
        <v>3.9999999999999991</v>
      </c>
      <c r="AB14" s="309" t="s">
        <v>198</v>
      </c>
    </row>
    <row r="15" spans="2:28">
      <c r="B15" s="290">
        <v>10</v>
      </c>
      <c r="C15" s="291" t="s">
        <v>43</v>
      </c>
      <c r="D15" s="295" t="str">
        <f t="shared" si="0"/>
        <v>j</v>
      </c>
      <c r="E15" s="290" t="s">
        <v>30</v>
      </c>
      <c r="F15" s="298">
        <v>0</v>
      </c>
      <c r="G15" s="290" t="s">
        <v>11</v>
      </c>
      <c r="H15" s="298">
        <v>0.41666666666666669</v>
      </c>
      <c r="I15" s="301" t="s">
        <v>60</v>
      </c>
      <c r="J15" s="298">
        <v>4.1666666666666664e-002</v>
      </c>
      <c r="K15" s="302" t="s">
        <v>9</v>
      </c>
      <c r="L15" s="297">
        <f t="shared" si="1"/>
        <v>9</v>
      </c>
      <c r="N15" s="303">
        <f>'【記載例】看多機'!$BB$13</f>
        <v>0.29166666666666669</v>
      </c>
      <c r="O15" s="286" t="s">
        <v>11</v>
      </c>
      <c r="P15" s="303">
        <f>'【記載例】看多機'!$BF$13</f>
        <v>0.83333333333333337</v>
      </c>
      <c r="R15" s="305">
        <f t="shared" si="2"/>
        <v>0.29166666666666669</v>
      </c>
      <c r="S15" s="286" t="s">
        <v>11</v>
      </c>
      <c r="T15" s="305">
        <f t="shared" si="3"/>
        <v>0.41666666666666669</v>
      </c>
      <c r="U15" s="306" t="s">
        <v>60</v>
      </c>
      <c r="V15" s="298">
        <v>0</v>
      </c>
      <c r="W15" s="285" t="s">
        <v>9</v>
      </c>
      <c r="X15" s="297">
        <f t="shared" si="4"/>
        <v>3</v>
      </c>
      <c r="Z15" s="297">
        <f t="shared" si="5"/>
        <v>6</v>
      </c>
      <c r="AB15" s="309" t="s">
        <v>199</v>
      </c>
    </row>
    <row r="16" spans="2:28">
      <c r="B16" s="290">
        <v>11</v>
      </c>
      <c r="C16" s="291" t="s">
        <v>70</v>
      </c>
      <c r="D16" s="295" t="str">
        <f t="shared" si="0"/>
        <v>k</v>
      </c>
      <c r="E16" s="290" t="s">
        <v>30</v>
      </c>
      <c r="F16" s="298"/>
      <c r="G16" s="290" t="s">
        <v>11</v>
      </c>
      <c r="H16" s="298"/>
      <c r="I16" s="301" t="s">
        <v>60</v>
      </c>
      <c r="J16" s="298">
        <v>0</v>
      </c>
      <c r="K16" s="302" t="s">
        <v>9</v>
      </c>
      <c r="L16" s="297" t="str">
        <f t="shared" si="1"/>
        <v/>
      </c>
      <c r="N16" s="303">
        <f>'【記載例】看多機'!$BB$13</f>
        <v>0.29166666666666669</v>
      </c>
      <c r="O16" s="286" t="s">
        <v>11</v>
      </c>
      <c r="P16" s="303">
        <f>'【記載例】看多機'!$BF$13</f>
        <v>0.83333333333333337</v>
      </c>
      <c r="R16" s="305" t="str">
        <f t="shared" si="2"/>
        <v/>
      </c>
      <c r="S16" s="286" t="s">
        <v>11</v>
      </c>
      <c r="T16" s="305" t="str">
        <f t="shared" si="3"/>
        <v/>
      </c>
      <c r="U16" s="306" t="s">
        <v>60</v>
      </c>
      <c r="V16" s="298">
        <v>0</v>
      </c>
      <c r="W16" s="285" t="s">
        <v>9</v>
      </c>
      <c r="X16" s="297" t="str">
        <f t="shared" si="4"/>
        <v/>
      </c>
      <c r="Z16" s="297" t="str">
        <f t="shared" si="5"/>
        <v/>
      </c>
      <c r="AB16" s="309"/>
    </row>
    <row r="17" spans="2:28">
      <c r="B17" s="290">
        <v>12</v>
      </c>
      <c r="C17" s="291" t="s">
        <v>71</v>
      </c>
      <c r="D17" s="295" t="str">
        <f t="shared" si="0"/>
        <v>l</v>
      </c>
      <c r="E17" s="290" t="s">
        <v>30</v>
      </c>
      <c r="F17" s="298"/>
      <c r="G17" s="290" t="s">
        <v>11</v>
      </c>
      <c r="H17" s="298"/>
      <c r="I17" s="301" t="s">
        <v>60</v>
      </c>
      <c r="J17" s="298">
        <v>0</v>
      </c>
      <c r="K17" s="302" t="s">
        <v>9</v>
      </c>
      <c r="L17" s="297" t="str">
        <f t="shared" si="1"/>
        <v/>
      </c>
      <c r="N17" s="303">
        <f>'【記載例】看多機'!$BB$13</f>
        <v>0.29166666666666669</v>
      </c>
      <c r="O17" s="286" t="s">
        <v>11</v>
      </c>
      <c r="P17" s="303">
        <f>'【記載例】看多機'!$BF$13</f>
        <v>0.83333333333333337</v>
      </c>
      <c r="R17" s="305" t="str">
        <f t="shared" si="2"/>
        <v/>
      </c>
      <c r="S17" s="286" t="s">
        <v>11</v>
      </c>
      <c r="T17" s="305" t="str">
        <f t="shared" si="3"/>
        <v/>
      </c>
      <c r="U17" s="306" t="s">
        <v>60</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60</v>
      </c>
      <c r="J18" s="298">
        <v>0</v>
      </c>
      <c r="K18" s="302" t="s">
        <v>9</v>
      </c>
      <c r="L18" s="297" t="str">
        <f t="shared" si="1"/>
        <v/>
      </c>
      <c r="N18" s="303">
        <f>'【記載例】看多機'!$BB$13</f>
        <v>0.29166666666666669</v>
      </c>
      <c r="O18" s="286" t="s">
        <v>11</v>
      </c>
      <c r="P18" s="303">
        <f>'【記載例】看多機'!$BF$13</f>
        <v>0.83333333333333337</v>
      </c>
      <c r="R18" s="305" t="str">
        <f t="shared" si="2"/>
        <v/>
      </c>
      <c r="S18" s="286" t="s">
        <v>11</v>
      </c>
      <c r="T18" s="305" t="str">
        <f t="shared" si="3"/>
        <v/>
      </c>
      <c r="U18" s="306" t="s">
        <v>60</v>
      </c>
      <c r="V18" s="298">
        <v>0</v>
      </c>
      <c r="W18" s="285" t="s">
        <v>9</v>
      </c>
      <c r="X18" s="297" t="str">
        <f t="shared" si="4"/>
        <v/>
      </c>
      <c r="Z18" s="297" t="str">
        <f t="shared" si="5"/>
        <v/>
      </c>
      <c r="AB18" s="309"/>
    </row>
    <row r="19" spans="2:28">
      <c r="B19" s="290">
        <v>14</v>
      </c>
      <c r="C19" s="291" t="s">
        <v>18</v>
      </c>
      <c r="D19" s="295" t="str">
        <f t="shared" si="0"/>
        <v>n</v>
      </c>
      <c r="E19" s="290" t="s">
        <v>30</v>
      </c>
      <c r="F19" s="298"/>
      <c r="G19" s="290" t="s">
        <v>11</v>
      </c>
      <c r="H19" s="298"/>
      <c r="I19" s="301" t="s">
        <v>60</v>
      </c>
      <c r="J19" s="298">
        <v>0</v>
      </c>
      <c r="K19" s="302" t="s">
        <v>9</v>
      </c>
      <c r="L19" s="297" t="str">
        <f t="shared" si="1"/>
        <v/>
      </c>
      <c r="N19" s="303">
        <f>'【記載例】看多機'!$BB$13</f>
        <v>0.29166666666666669</v>
      </c>
      <c r="O19" s="286" t="s">
        <v>11</v>
      </c>
      <c r="P19" s="303">
        <f>'【記載例】看多機'!$BF$13</f>
        <v>0.83333333333333337</v>
      </c>
      <c r="R19" s="305" t="str">
        <f t="shared" si="2"/>
        <v/>
      </c>
      <c r="S19" s="286" t="s">
        <v>11</v>
      </c>
      <c r="T19" s="305" t="str">
        <f t="shared" si="3"/>
        <v/>
      </c>
      <c r="U19" s="306" t="s">
        <v>60</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60</v>
      </c>
      <c r="J20" s="298">
        <v>0</v>
      </c>
      <c r="K20" s="302" t="s">
        <v>9</v>
      </c>
      <c r="L20" s="297" t="str">
        <f t="shared" si="1"/>
        <v/>
      </c>
      <c r="N20" s="303">
        <f>'【記載例】看多機'!$BB$13</f>
        <v>0.29166666666666669</v>
      </c>
      <c r="O20" s="286" t="s">
        <v>11</v>
      </c>
      <c r="P20" s="303">
        <f>'【記載例】看多機'!$BF$13</f>
        <v>0.83333333333333337</v>
      </c>
      <c r="R20" s="305" t="str">
        <f t="shared" si="2"/>
        <v/>
      </c>
      <c r="S20" s="286" t="s">
        <v>11</v>
      </c>
      <c r="T20" s="305" t="str">
        <f t="shared" si="3"/>
        <v/>
      </c>
      <c r="U20" s="306" t="s">
        <v>60</v>
      </c>
      <c r="V20" s="298">
        <v>0</v>
      </c>
      <c r="W20" s="285" t="s">
        <v>9</v>
      </c>
      <c r="X20" s="297" t="str">
        <f t="shared" si="4"/>
        <v/>
      </c>
      <c r="Z20" s="297" t="str">
        <f t="shared" si="5"/>
        <v/>
      </c>
      <c r="AB20" s="309"/>
    </row>
    <row r="21" spans="2:28">
      <c r="B21" s="290">
        <v>16</v>
      </c>
      <c r="C21" s="291" t="s">
        <v>24</v>
      </c>
      <c r="D21" s="295" t="str">
        <f t="shared" si="0"/>
        <v>p</v>
      </c>
      <c r="E21" s="290" t="s">
        <v>30</v>
      </c>
      <c r="F21" s="298"/>
      <c r="G21" s="290" t="s">
        <v>11</v>
      </c>
      <c r="H21" s="298"/>
      <c r="I21" s="301" t="s">
        <v>60</v>
      </c>
      <c r="J21" s="298">
        <v>0</v>
      </c>
      <c r="K21" s="302" t="s">
        <v>9</v>
      </c>
      <c r="L21" s="297" t="str">
        <f t="shared" si="1"/>
        <v/>
      </c>
      <c r="N21" s="303">
        <f>'【記載例】看多機'!$BB$13</f>
        <v>0.29166666666666669</v>
      </c>
      <c r="O21" s="286" t="s">
        <v>11</v>
      </c>
      <c r="P21" s="303">
        <f>'【記載例】看多機'!$BF$13</f>
        <v>0.83333333333333337</v>
      </c>
      <c r="R21" s="305" t="str">
        <f t="shared" si="2"/>
        <v/>
      </c>
      <c r="S21" s="286" t="s">
        <v>11</v>
      </c>
      <c r="T21" s="305" t="str">
        <f t="shared" si="3"/>
        <v/>
      </c>
      <c r="U21" s="306" t="s">
        <v>60</v>
      </c>
      <c r="V21" s="298">
        <v>0</v>
      </c>
      <c r="W21" s="285" t="s">
        <v>9</v>
      </c>
      <c r="X21" s="297" t="str">
        <f t="shared" si="4"/>
        <v/>
      </c>
      <c r="Z21" s="297" t="str">
        <f t="shared" si="5"/>
        <v/>
      </c>
      <c r="AB21" s="309"/>
    </row>
    <row r="22" spans="2:28">
      <c r="B22" s="290">
        <v>17</v>
      </c>
      <c r="C22" s="291" t="s">
        <v>72</v>
      </c>
      <c r="D22" s="295" t="str">
        <f t="shared" si="0"/>
        <v>q</v>
      </c>
      <c r="E22" s="290" t="s">
        <v>30</v>
      </c>
      <c r="F22" s="298"/>
      <c r="G22" s="290" t="s">
        <v>11</v>
      </c>
      <c r="H22" s="298"/>
      <c r="I22" s="301" t="s">
        <v>60</v>
      </c>
      <c r="J22" s="298">
        <v>0</v>
      </c>
      <c r="K22" s="302" t="s">
        <v>9</v>
      </c>
      <c r="L22" s="297" t="str">
        <f t="shared" si="1"/>
        <v/>
      </c>
      <c r="N22" s="303">
        <f>'【記載例】看多機'!$BB$13</f>
        <v>0.29166666666666669</v>
      </c>
      <c r="O22" s="286" t="s">
        <v>11</v>
      </c>
      <c r="P22" s="303">
        <f>'【記載例】看多機'!$BF$13</f>
        <v>0.83333333333333337</v>
      </c>
      <c r="R22" s="305" t="str">
        <f t="shared" si="2"/>
        <v/>
      </c>
      <c r="S22" s="286" t="s">
        <v>11</v>
      </c>
      <c r="T22" s="305" t="str">
        <f t="shared" si="3"/>
        <v/>
      </c>
      <c r="U22" s="306" t="s">
        <v>60</v>
      </c>
      <c r="V22" s="298">
        <v>0</v>
      </c>
      <c r="W22" s="285" t="s">
        <v>9</v>
      </c>
      <c r="X22" s="297" t="str">
        <f t="shared" si="4"/>
        <v/>
      </c>
      <c r="Z22" s="297" t="str">
        <f t="shared" si="5"/>
        <v/>
      </c>
      <c r="AB22" s="309"/>
    </row>
    <row r="23" spans="2:28">
      <c r="B23" s="290">
        <v>18</v>
      </c>
      <c r="C23" s="291" t="s">
        <v>63</v>
      </c>
      <c r="D23" s="295" t="str">
        <f t="shared" si="0"/>
        <v>r</v>
      </c>
      <c r="E23" s="290" t="s">
        <v>30</v>
      </c>
      <c r="F23" s="299"/>
      <c r="G23" s="290" t="s">
        <v>11</v>
      </c>
      <c r="H23" s="299"/>
      <c r="I23" s="301" t="s">
        <v>60</v>
      </c>
      <c r="J23" s="299"/>
      <c r="K23" s="302" t="s">
        <v>9</v>
      </c>
      <c r="L23" s="291">
        <v>1</v>
      </c>
      <c r="N23" s="304"/>
      <c r="O23" s="290" t="s">
        <v>11</v>
      </c>
      <c r="P23" s="304"/>
      <c r="Q23" s="302"/>
      <c r="R23" s="304"/>
      <c r="S23" s="290" t="s">
        <v>11</v>
      </c>
      <c r="T23" s="304"/>
      <c r="U23" s="301" t="s">
        <v>60</v>
      </c>
      <c r="V23" s="299"/>
      <c r="W23" s="302" t="s">
        <v>9</v>
      </c>
      <c r="X23" s="291">
        <v>1</v>
      </c>
      <c r="Y23" s="302"/>
      <c r="Z23" s="291" t="s">
        <v>59</v>
      </c>
      <c r="AB23" s="309"/>
    </row>
    <row r="24" spans="2:28">
      <c r="B24" s="290">
        <v>19</v>
      </c>
      <c r="C24" s="291" t="s">
        <v>73</v>
      </c>
      <c r="D24" s="295" t="str">
        <f t="shared" si="0"/>
        <v>s</v>
      </c>
      <c r="E24" s="290" t="s">
        <v>30</v>
      </c>
      <c r="F24" s="299"/>
      <c r="G24" s="290" t="s">
        <v>11</v>
      </c>
      <c r="H24" s="299"/>
      <c r="I24" s="301" t="s">
        <v>60</v>
      </c>
      <c r="J24" s="299"/>
      <c r="K24" s="302" t="s">
        <v>9</v>
      </c>
      <c r="L24" s="291">
        <v>2</v>
      </c>
      <c r="N24" s="304"/>
      <c r="O24" s="290" t="s">
        <v>11</v>
      </c>
      <c r="P24" s="304"/>
      <c r="Q24" s="302"/>
      <c r="R24" s="304"/>
      <c r="S24" s="290" t="s">
        <v>11</v>
      </c>
      <c r="T24" s="304"/>
      <c r="U24" s="301" t="s">
        <v>60</v>
      </c>
      <c r="V24" s="299"/>
      <c r="W24" s="302" t="s">
        <v>9</v>
      </c>
      <c r="X24" s="291">
        <v>2</v>
      </c>
      <c r="Y24" s="302"/>
      <c r="Z24" s="291" t="s">
        <v>59</v>
      </c>
      <c r="AB24" s="309"/>
    </row>
    <row r="25" spans="2:28">
      <c r="B25" s="290">
        <v>20</v>
      </c>
      <c r="C25" s="291" t="s">
        <v>16</v>
      </c>
      <c r="D25" s="295" t="str">
        <f t="shared" si="0"/>
        <v>t</v>
      </c>
      <c r="E25" s="290" t="s">
        <v>30</v>
      </c>
      <c r="F25" s="299"/>
      <c r="G25" s="290" t="s">
        <v>11</v>
      </c>
      <c r="H25" s="299"/>
      <c r="I25" s="301" t="s">
        <v>60</v>
      </c>
      <c r="J25" s="299"/>
      <c r="K25" s="302" t="s">
        <v>9</v>
      </c>
      <c r="L25" s="291">
        <v>3</v>
      </c>
      <c r="N25" s="304"/>
      <c r="O25" s="290" t="s">
        <v>11</v>
      </c>
      <c r="P25" s="304"/>
      <c r="Q25" s="302"/>
      <c r="R25" s="304"/>
      <c r="S25" s="290" t="s">
        <v>11</v>
      </c>
      <c r="T25" s="304"/>
      <c r="U25" s="301" t="s">
        <v>60</v>
      </c>
      <c r="V25" s="299"/>
      <c r="W25" s="302" t="s">
        <v>9</v>
      </c>
      <c r="X25" s="291">
        <v>3</v>
      </c>
      <c r="Y25" s="302"/>
      <c r="Z25" s="291" t="s">
        <v>59</v>
      </c>
      <c r="AB25" s="309"/>
    </row>
    <row r="26" spans="2:28">
      <c r="B26" s="290">
        <v>21</v>
      </c>
      <c r="C26" s="291" t="s">
        <v>74</v>
      </c>
      <c r="D26" s="295" t="str">
        <f t="shared" si="0"/>
        <v>u</v>
      </c>
      <c r="E26" s="290" t="s">
        <v>30</v>
      </c>
      <c r="F26" s="299"/>
      <c r="G26" s="290" t="s">
        <v>11</v>
      </c>
      <c r="H26" s="299"/>
      <c r="I26" s="301" t="s">
        <v>60</v>
      </c>
      <c r="J26" s="299"/>
      <c r="K26" s="302" t="s">
        <v>9</v>
      </c>
      <c r="L26" s="291">
        <v>4</v>
      </c>
      <c r="N26" s="304"/>
      <c r="O26" s="290" t="s">
        <v>11</v>
      </c>
      <c r="P26" s="304"/>
      <c r="Q26" s="302"/>
      <c r="R26" s="304"/>
      <c r="S26" s="290" t="s">
        <v>11</v>
      </c>
      <c r="T26" s="304"/>
      <c r="U26" s="301" t="s">
        <v>60</v>
      </c>
      <c r="V26" s="299"/>
      <c r="W26" s="302" t="s">
        <v>9</v>
      </c>
      <c r="X26" s="291">
        <v>4</v>
      </c>
      <c r="Y26" s="302"/>
      <c r="Z26" s="291" t="s">
        <v>59</v>
      </c>
      <c r="AB26" s="309"/>
    </row>
    <row r="27" spans="2:28">
      <c r="B27" s="290">
        <v>22</v>
      </c>
      <c r="C27" s="291" t="s">
        <v>75</v>
      </c>
      <c r="D27" s="295" t="str">
        <f t="shared" si="0"/>
        <v>v</v>
      </c>
      <c r="E27" s="290" t="s">
        <v>30</v>
      </c>
      <c r="F27" s="299"/>
      <c r="G27" s="290" t="s">
        <v>11</v>
      </c>
      <c r="H27" s="299"/>
      <c r="I27" s="301" t="s">
        <v>60</v>
      </c>
      <c r="J27" s="299"/>
      <c r="K27" s="302" t="s">
        <v>9</v>
      </c>
      <c r="L27" s="291">
        <v>5</v>
      </c>
      <c r="N27" s="304"/>
      <c r="O27" s="290" t="s">
        <v>11</v>
      </c>
      <c r="P27" s="304"/>
      <c r="Q27" s="302"/>
      <c r="R27" s="304"/>
      <c r="S27" s="290" t="s">
        <v>11</v>
      </c>
      <c r="T27" s="304"/>
      <c r="U27" s="301" t="s">
        <v>60</v>
      </c>
      <c r="V27" s="299"/>
      <c r="W27" s="302" t="s">
        <v>9</v>
      </c>
      <c r="X27" s="291">
        <v>5</v>
      </c>
      <c r="Y27" s="302"/>
      <c r="Z27" s="291" t="s">
        <v>59</v>
      </c>
      <c r="AB27" s="309"/>
    </row>
    <row r="28" spans="2:28">
      <c r="B28" s="290">
        <v>23</v>
      </c>
      <c r="C28" s="291" t="s">
        <v>54</v>
      </c>
      <c r="D28" s="295" t="str">
        <f t="shared" si="0"/>
        <v>w</v>
      </c>
      <c r="E28" s="290" t="s">
        <v>30</v>
      </c>
      <c r="F28" s="299"/>
      <c r="G28" s="290" t="s">
        <v>11</v>
      </c>
      <c r="H28" s="299"/>
      <c r="I28" s="301" t="s">
        <v>60</v>
      </c>
      <c r="J28" s="299"/>
      <c r="K28" s="302" t="s">
        <v>9</v>
      </c>
      <c r="L28" s="291">
        <v>6</v>
      </c>
      <c r="N28" s="304"/>
      <c r="O28" s="290" t="s">
        <v>11</v>
      </c>
      <c r="P28" s="304"/>
      <c r="Q28" s="302"/>
      <c r="R28" s="304"/>
      <c r="S28" s="290" t="s">
        <v>11</v>
      </c>
      <c r="T28" s="304"/>
      <c r="U28" s="301" t="s">
        <v>60</v>
      </c>
      <c r="V28" s="299"/>
      <c r="W28" s="302" t="s">
        <v>9</v>
      </c>
      <c r="X28" s="291">
        <v>6</v>
      </c>
      <c r="Y28" s="302"/>
      <c r="Z28" s="291" t="s">
        <v>59</v>
      </c>
      <c r="AB28" s="309"/>
    </row>
    <row r="29" spans="2:28">
      <c r="B29" s="290">
        <v>24</v>
      </c>
      <c r="C29" s="291" t="s">
        <v>76</v>
      </c>
      <c r="D29" s="295" t="str">
        <f t="shared" si="0"/>
        <v>x</v>
      </c>
      <c r="E29" s="290" t="s">
        <v>30</v>
      </c>
      <c r="F29" s="299"/>
      <c r="G29" s="290" t="s">
        <v>11</v>
      </c>
      <c r="H29" s="299"/>
      <c r="I29" s="301" t="s">
        <v>60</v>
      </c>
      <c r="J29" s="299"/>
      <c r="K29" s="302" t="s">
        <v>9</v>
      </c>
      <c r="L29" s="291">
        <v>7</v>
      </c>
      <c r="N29" s="304"/>
      <c r="O29" s="290" t="s">
        <v>11</v>
      </c>
      <c r="P29" s="304"/>
      <c r="Q29" s="302"/>
      <c r="R29" s="304"/>
      <c r="S29" s="290" t="s">
        <v>11</v>
      </c>
      <c r="T29" s="304"/>
      <c r="U29" s="301" t="s">
        <v>60</v>
      </c>
      <c r="V29" s="299"/>
      <c r="W29" s="302" t="s">
        <v>9</v>
      </c>
      <c r="X29" s="291">
        <v>7</v>
      </c>
      <c r="Y29" s="302"/>
      <c r="Z29" s="291" t="s">
        <v>59</v>
      </c>
      <c r="AB29" s="309"/>
    </row>
    <row r="30" spans="2:28">
      <c r="B30" s="290">
        <v>25</v>
      </c>
      <c r="C30" s="291" t="s">
        <v>77</v>
      </c>
      <c r="D30" s="295" t="str">
        <f t="shared" si="0"/>
        <v>y</v>
      </c>
      <c r="E30" s="290" t="s">
        <v>30</v>
      </c>
      <c r="F30" s="299"/>
      <c r="G30" s="290" t="s">
        <v>11</v>
      </c>
      <c r="H30" s="299"/>
      <c r="I30" s="301" t="s">
        <v>60</v>
      </c>
      <c r="J30" s="299"/>
      <c r="K30" s="302" t="s">
        <v>9</v>
      </c>
      <c r="L30" s="291">
        <v>8</v>
      </c>
      <c r="N30" s="304"/>
      <c r="O30" s="290" t="s">
        <v>11</v>
      </c>
      <c r="P30" s="304"/>
      <c r="Q30" s="302"/>
      <c r="R30" s="304"/>
      <c r="S30" s="290" t="s">
        <v>11</v>
      </c>
      <c r="T30" s="304"/>
      <c r="U30" s="301" t="s">
        <v>60</v>
      </c>
      <c r="V30" s="299"/>
      <c r="W30" s="302" t="s">
        <v>9</v>
      </c>
      <c r="X30" s="291">
        <v>8</v>
      </c>
      <c r="Y30" s="302"/>
      <c r="Z30" s="291" t="s">
        <v>59</v>
      </c>
      <c r="AB30" s="309"/>
    </row>
    <row r="31" spans="2:28">
      <c r="B31" s="290">
        <v>26</v>
      </c>
      <c r="C31" s="291" t="s">
        <v>2</v>
      </c>
      <c r="D31" s="295" t="str">
        <f t="shared" si="0"/>
        <v>z</v>
      </c>
      <c r="E31" s="290" t="s">
        <v>30</v>
      </c>
      <c r="F31" s="299"/>
      <c r="G31" s="290" t="s">
        <v>11</v>
      </c>
      <c r="H31" s="299"/>
      <c r="I31" s="301" t="s">
        <v>60</v>
      </c>
      <c r="J31" s="299"/>
      <c r="K31" s="302" t="s">
        <v>9</v>
      </c>
      <c r="L31" s="291">
        <v>1</v>
      </c>
      <c r="N31" s="304"/>
      <c r="O31" s="290" t="s">
        <v>11</v>
      </c>
      <c r="P31" s="304"/>
      <c r="Q31" s="302"/>
      <c r="R31" s="304"/>
      <c r="S31" s="290" t="s">
        <v>11</v>
      </c>
      <c r="T31" s="304"/>
      <c r="U31" s="301" t="s">
        <v>60</v>
      </c>
      <c r="V31" s="299"/>
      <c r="W31" s="302" t="s">
        <v>9</v>
      </c>
      <c r="X31" s="291" t="s">
        <v>59</v>
      </c>
      <c r="Y31" s="302"/>
      <c r="Z31" s="291">
        <v>1</v>
      </c>
      <c r="AB31" s="309"/>
    </row>
    <row r="32" spans="2:28">
      <c r="B32" s="290">
        <v>27</v>
      </c>
      <c r="C32" s="291" t="s">
        <v>76</v>
      </c>
      <c r="D32" s="295" t="str">
        <f t="shared" si="0"/>
        <v>x</v>
      </c>
      <c r="E32" s="290" t="s">
        <v>30</v>
      </c>
      <c r="F32" s="299"/>
      <c r="G32" s="290" t="s">
        <v>11</v>
      </c>
      <c r="H32" s="299"/>
      <c r="I32" s="301" t="s">
        <v>60</v>
      </c>
      <c r="J32" s="299"/>
      <c r="K32" s="302" t="s">
        <v>9</v>
      </c>
      <c r="L32" s="291">
        <v>2</v>
      </c>
      <c r="N32" s="304"/>
      <c r="O32" s="290" t="s">
        <v>11</v>
      </c>
      <c r="P32" s="304"/>
      <c r="Q32" s="302"/>
      <c r="R32" s="304"/>
      <c r="S32" s="290" t="s">
        <v>11</v>
      </c>
      <c r="T32" s="304"/>
      <c r="U32" s="301" t="s">
        <v>60</v>
      </c>
      <c r="V32" s="299"/>
      <c r="W32" s="302" t="s">
        <v>9</v>
      </c>
      <c r="X32" s="291" t="s">
        <v>59</v>
      </c>
      <c r="Y32" s="302"/>
      <c r="Z32" s="291">
        <v>2</v>
      </c>
      <c r="AB32" s="309"/>
    </row>
    <row r="33" spans="2:28">
      <c r="B33" s="290">
        <v>28</v>
      </c>
      <c r="C33" s="291" t="s">
        <v>80</v>
      </c>
      <c r="D33" s="295" t="str">
        <f t="shared" si="0"/>
        <v>aa</v>
      </c>
      <c r="E33" s="290" t="s">
        <v>30</v>
      </c>
      <c r="F33" s="299"/>
      <c r="G33" s="290" t="s">
        <v>11</v>
      </c>
      <c r="H33" s="299"/>
      <c r="I33" s="301" t="s">
        <v>60</v>
      </c>
      <c r="J33" s="299"/>
      <c r="K33" s="302" t="s">
        <v>9</v>
      </c>
      <c r="L33" s="291">
        <v>3</v>
      </c>
      <c r="N33" s="304"/>
      <c r="O33" s="290" t="s">
        <v>11</v>
      </c>
      <c r="P33" s="304"/>
      <c r="Q33" s="302"/>
      <c r="R33" s="304"/>
      <c r="S33" s="290" t="s">
        <v>11</v>
      </c>
      <c r="T33" s="304"/>
      <c r="U33" s="301" t="s">
        <v>60</v>
      </c>
      <c r="V33" s="299"/>
      <c r="W33" s="302" t="s">
        <v>9</v>
      </c>
      <c r="X33" s="291" t="s">
        <v>59</v>
      </c>
      <c r="Y33" s="302"/>
      <c r="Z33" s="291">
        <v>3</v>
      </c>
      <c r="AB33" s="309"/>
    </row>
    <row r="34" spans="2:28">
      <c r="B34" s="290">
        <v>29</v>
      </c>
      <c r="C34" s="291" t="s">
        <v>81</v>
      </c>
      <c r="D34" s="295" t="str">
        <f t="shared" si="0"/>
        <v>ab</v>
      </c>
      <c r="E34" s="290" t="s">
        <v>30</v>
      </c>
      <c r="F34" s="299"/>
      <c r="G34" s="290" t="s">
        <v>11</v>
      </c>
      <c r="H34" s="299"/>
      <c r="I34" s="301" t="s">
        <v>60</v>
      </c>
      <c r="J34" s="299"/>
      <c r="K34" s="302" t="s">
        <v>9</v>
      </c>
      <c r="L34" s="291">
        <v>4</v>
      </c>
      <c r="N34" s="304"/>
      <c r="O34" s="290" t="s">
        <v>11</v>
      </c>
      <c r="P34" s="304"/>
      <c r="Q34" s="302"/>
      <c r="R34" s="304"/>
      <c r="S34" s="290" t="s">
        <v>11</v>
      </c>
      <c r="T34" s="304"/>
      <c r="U34" s="301" t="s">
        <v>60</v>
      </c>
      <c r="V34" s="299"/>
      <c r="W34" s="302" t="s">
        <v>9</v>
      </c>
      <c r="X34" s="291" t="s">
        <v>59</v>
      </c>
      <c r="Y34" s="302"/>
      <c r="Z34" s="291">
        <v>4</v>
      </c>
      <c r="AB34" s="309"/>
    </row>
    <row r="35" spans="2:28">
      <c r="B35" s="290">
        <v>30</v>
      </c>
      <c r="C35" s="291" t="s">
        <v>82</v>
      </c>
      <c r="D35" s="295" t="str">
        <f t="shared" si="0"/>
        <v>ac</v>
      </c>
      <c r="E35" s="290" t="s">
        <v>30</v>
      </c>
      <c r="F35" s="299"/>
      <c r="G35" s="290" t="s">
        <v>11</v>
      </c>
      <c r="H35" s="299"/>
      <c r="I35" s="301" t="s">
        <v>60</v>
      </c>
      <c r="J35" s="299"/>
      <c r="K35" s="302" t="s">
        <v>9</v>
      </c>
      <c r="L35" s="291">
        <v>5</v>
      </c>
      <c r="N35" s="304"/>
      <c r="O35" s="290" t="s">
        <v>11</v>
      </c>
      <c r="P35" s="304"/>
      <c r="Q35" s="302"/>
      <c r="R35" s="304"/>
      <c r="S35" s="290" t="s">
        <v>11</v>
      </c>
      <c r="T35" s="304"/>
      <c r="U35" s="301" t="s">
        <v>60</v>
      </c>
      <c r="V35" s="299"/>
      <c r="W35" s="302" t="s">
        <v>9</v>
      </c>
      <c r="X35" s="291" t="s">
        <v>59</v>
      </c>
      <c r="Y35" s="302"/>
      <c r="Z35" s="291">
        <v>5</v>
      </c>
      <c r="AB35" s="309"/>
    </row>
    <row r="36" spans="2:28">
      <c r="B36" s="290">
        <v>31</v>
      </c>
      <c r="C36" s="291" t="s">
        <v>83</v>
      </c>
      <c r="D36" s="295" t="str">
        <f t="shared" si="0"/>
        <v>ad</v>
      </c>
      <c r="E36" s="290" t="s">
        <v>30</v>
      </c>
      <c r="F36" s="299"/>
      <c r="G36" s="290" t="s">
        <v>11</v>
      </c>
      <c r="H36" s="299"/>
      <c r="I36" s="301" t="s">
        <v>60</v>
      </c>
      <c r="J36" s="299"/>
      <c r="K36" s="302" t="s">
        <v>9</v>
      </c>
      <c r="L36" s="291">
        <v>6</v>
      </c>
      <c r="N36" s="304"/>
      <c r="O36" s="290" t="s">
        <v>11</v>
      </c>
      <c r="P36" s="304"/>
      <c r="Q36" s="302"/>
      <c r="R36" s="304"/>
      <c r="S36" s="290" t="s">
        <v>11</v>
      </c>
      <c r="T36" s="304"/>
      <c r="U36" s="301" t="s">
        <v>60</v>
      </c>
      <c r="V36" s="299"/>
      <c r="W36" s="302" t="s">
        <v>9</v>
      </c>
      <c r="X36" s="291" t="s">
        <v>59</v>
      </c>
      <c r="Y36" s="302"/>
      <c r="Z36" s="291">
        <v>6</v>
      </c>
      <c r="AB36" s="309"/>
    </row>
    <row r="37" spans="2:28">
      <c r="B37" s="290">
        <v>32</v>
      </c>
      <c r="C37" s="291" t="s">
        <v>85</v>
      </c>
      <c r="D37" s="295" t="str">
        <f t="shared" si="0"/>
        <v>ae</v>
      </c>
      <c r="E37" s="290" t="s">
        <v>30</v>
      </c>
      <c r="F37" s="299"/>
      <c r="G37" s="290" t="s">
        <v>11</v>
      </c>
      <c r="H37" s="299"/>
      <c r="I37" s="301" t="s">
        <v>60</v>
      </c>
      <c r="J37" s="299"/>
      <c r="K37" s="302" t="s">
        <v>9</v>
      </c>
      <c r="L37" s="291">
        <v>7</v>
      </c>
      <c r="N37" s="304"/>
      <c r="O37" s="290" t="s">
        <v>11</v>
      </c>
      <c r="P37" s="304"/>
      <c r="Q37" s="302"/>
      <c r="R37" s="304"/>
      <c r="S37" s="290" t="s">
        <v>11</v>
      </c>
      <c r="T37" s="304"/>
      <c r="U37" s="301" t="s">
        <v>60</v>
      </c>
      <c r="V37" s="299"/>
      <c r="W37" s="302" t="s">
        <v>9</v>
      </c>
      <c r="X37" s="291" t="s">
        <v>59</v>
      </c>
      <c r="Y37" s="302"/>
      <c r="Z37" s="291">
        <v>7</v>
      </c>
      <c r="AB37" s="309"/>
    </row>
    <row r="38" spans="2:28">
      <c r="B38" s="290">
        <v>33</v>
      </c>
      <c r="C38" s="291" t="s">
        <v>86</v>
      </c>
      <c r="D38" s="295" t="str">
        <f t="shared" si="0"/>
        <v>af</v>
      </c>
      <c r="E38" s="290" t="s">
        <v>30</v>
      </c>
      <c r="F38" s="299"/>
      <c r="G38" s="290" t="s">
        <v>11</v>
      </c>
      <c r="H38" s="299"/>
      <c r="I38" s="301" t="s">
        <v>60</v>
      </c>
      <c r="J38" s="299"/>
      <c r="K38" s="302" t="s">
        <v>9</v>
      </c>
      <c r="L38" s="291">
        <v>8</v>
      </c>
      <c r="N38" s="304"/>
      <c r="O38" s="290" t="s">
        <v>11</v>
      </c>
      <c r="P38" s="304"/>
      <c r="Q38" s="302"/>
      <c r="R38" s="304"/>
      <c r="S38" s="290" t="s">
        <v>11</v>
      </c>
      <c r="T38" s="304"/>
      <c r="U38" s="301" t="s">
        <v>60</v>
      </c>
      <c r="V38" s="299"/>
      <c r="W38" s="302" t="s">
        <v>9</v>
      </c>
      <c r="X38" s="291" t="s">
        <v>59</v>
      </c>
      <c r="Y38" s="302"/>
      <c r="Z38" s="291">
        <v>8</v>
      </c>
      <c r="AB38" s="309"/>
    </row>
    <row r="39" spans="2:28">
      <c r="B39" s="290">
        <v>34</v>
      </c>
      <c r="C39" s="292" t="s">
        <v>127</v>
      </c>
      <c r="D39" s="295"/>
      <c r="E39" s="290" t="s">
        <v>30</v>
      </c>
      <c r="F39" s="298">
        <v>0.29166666666666669</v>
      </c>
      <c r="G39" s="290" t="s">
        <v>11</v>
      </c>
      <c r="H39" s="298">
        <v>0.39583333333333331</v>
      </c>
      <c r="I39" s="301" t="s">
        <v>60</v>
      </c>
      <c r="J39" s="298">
        <v>0</v>
      </c>
      <c r="K39" s="302" t="s">
        <v>9</v>
      </c>
      <c r="L39" s="297">
        <f>IF(OR(F39="",H39=""),"",(H39+IF(F39&gt;H39,1,0)-F39-J39)*24)</f>
        <v>2.4999999999999991</v>
      </c>
      <c r="N39" s="303">
        <f>'【記載例】看多機'!$BB$13</f>
        <v>0.29166666666666669</v>
      </c>
      <c r="O39" s="286" t="s">
        <v>11</v>
      </c>
      <c r="P39" s="303">
        <f>'【記載例】看多機'!$BF$13</f>
        <v>0.83333333333333337</v>
      </c>
      <c r="R39" s="305">
        <f>IF(F39="","",IF(F39&lt;N39,N39,IF(F39&gt;=P39,"",F39)))</f>
        <v>0.29166666666666669</v>
      </c>
      <c r="S39" s="286" t="s">
        <v>11</v>
      </c>
      <c r="T39" s="305">
        <f>IF(H39="","",IF(H39&gt;F39,IF(H39&lt;P39,H39,P39),P39))</f>
        <v>0.39583333333333331</v>
      </c>
      <c r="U39" s="306" t="s">
        <v>60</v>
      </c>
      <c r="V39" s="298">
        <v>0</v>
      </c>
      <c r="W39" s="285" t="s">
        <v>9</v>
      </c>
      <c r="X39" s="297">
        <f>IF(R39="","",IF((T39+IF(R39&gt;T39,1,0)-R39-V39)*24=0,"",(T39+IF(R39&gt;T39,1,0)-R39-V39)*24))</f>
        <v>2.4999999999999991</v>
      </c>
      <c r="Z39" s="297" t="str">
        <f t="shared" ref="Z39:Z47" si="6">IF(X39="",L39,IF(OR(L39-X39=0,L39-X39&lt;0),"-",L39-X39))</f>
        <v>-</v>
      </c>
      <c r="AB39" s="309"/>
    </row>
    <row r="40" spans="2:28">
      <c r="B40" s="290"/>
      <c r="C40" s="293" t="s">
        <v>59</v>
      </c>
      <c r="D40" s="295"/>
      <c r="E40" s="290" t="s">
        <v>30</v>
      </c>
      <c r="F40" s="298">
        <v>0.6875</v>
      </c>
      <c r="G40" s="290" t="s">
        <v>11</v>
      </c>
      <c r="H40" s="298">
        <v>0.83333333333333337</v>
      </c>
      <c r="I40" s="301" t="s">
        <v>60</v>
      </c>
      <c r="J40" s="298">
        <v>0</v>
      </c>
      <c r="K40" s="302" t="s">
        <v>9</v>
      </c>
      <c r="L40" s="297">
        <f>IF(OR(F40="",H40=""),"",(H40+IF(F40&gt;H40,1,0)-F40-J40)*24)</f>
        <v>3.5000000000000009</v>
      </c>
      <c r="N40" s="303">
        <f>'【記載例】看多機'!$BB$13</f>
        <v>0.29166666666666669</v>
      </c>
      <c r="O40" s="286" t="s">
        <v>11</v>
      </c>
      <c r="P40" s="303">
        <f>'【記載例】看多機'!$BF$13</f>
        <v>0.83333333333333337</v>
      </c>
      <c r="R40" s="305">
        <f>IF(F40="","",IF(F40&lt;N40,N40,IF(F40&gt;=P40,"",F40)))</f>
        <v>0.6875</v>
      </c>
      <c r="S40" s="286" t="s">
        <v>11</v>
      </c>
      <c r="T40" s="305">
        <f>IF(H40="","",IF(H40&gt;F40,IF(H40&lt;P40,H40,P40),P40))</f>
        <v>0.83333333333333337</v>
      </c>
      <c r="U40" s="306" t="s">
        <v>60</v>
      </c>
      <c r="V40" s="298">
        <v>0</v>
      </c>
      <c r="W40" s="285" t="s">
        <v>9</v>
      </c>
      <c r="X40" s="297">
        <f>IF(R40="","",IF((T40+IF(R40&gt;T40,1,0)-R40-V40)*24=0,"",(T40+IF(R40&gt;T40,1,0)-R40-V40)*24))</f>
        <v>3.5000000000000009</v>
      </c>
      <c r="Z40" s="297" t="str">
        <f t="shared" si="6"/>
        <v>-</v>
      </c>
      <c r="AB40" s="309"/>
    </row>
    <row r="41" spans="2:28">
      <c r="B41" s="290"/>
      <c r="C41" s="294" t="s">
        <v>59</v>
      </c>
      <c r="D41" s="295" t="str">
        <f>C39</f>
        <v>ag</v>
      </c>
      <c r="E41" s="290" t="s">
        <v>30</v>
      </c>
      <c r="F41" s="298" t="s">
        <v>59</v>
      </c>
      <c r="G41" s="290" t="s">
        <v>11</v>
      </c>
      <c r="H41" s="298" t="s">
        <v>59</v>
      </c>
      <c r="I41" s="301" t="s">
        <v>60</v>
      </c>
      <c r="J41" s="298" t="s">
        <v>59</v>
      </c>
      <c r="K41" s="302" t="s">
        <v>9</v>
      </c>
      <c r="L41" s="297">
        <f>IF(OR(L39="",L40=""),"",L39+L40)</f>
        <v>6</v>
      </c>
      <c r="N41" s="303" t="s">
        <v>59</v>
      </c>
      <c r="O41" s="286" t="s">
        <v>11</v>
      </c>
      <c r="P41" s="303" t="s">
        <v>59</v>
      </c>
      <c r="R41" s="305" t="s">
        <v>59</v>
      </c>
      <c r="S41" s="286" t="s">
        <v>11</v>
      </c>
      <c r="T41" s="305" t="s">
        <v>59</v>
      </c>
      <c r="U41" s="306" t="s">
        <v>60</v>
      </c>
      <c r="V41" s="298" t="s">
        <v>59</v>
      </c>
      <c r="W41" s="285" t="s">
        <v>9</v>
      </c>
      <c r="X41" s="297">
        <f>IF(OR(X39="",X40=""),"",X39+X40)</f>
        <v>6</v>
      </c>
      <c r="Z41" s="297" t="str">
        <f t="shared" si="6"/>
        <v>-</v>
      </c>
      <c r="AB41" s="309" t="s">
        <v>5</v>
      </c>
    </row>
    <row r="42" spans="2:28">
      <c r="B42" s="290"/>
      <c r="C42" s="292" t="s">
        <v>69</v>
      </c>
      <c r="D42" s="295"/>
      <c r="E42" s="290" t="s">
        <v>30</v>
      </c>
      <c r="F42" s="298"/>
      <c r="G42" s="290" t="s">
        <v>11</v>
      </c>
      <c r="H42" s="298"/>
      <c r="I42" s="301" t="s">
        <v>60</v>
      </c>
      <c r="J42" s="298">
        <v>0</v>
      </c>
      <c r="K42" s="302" t="s">
        <v>9</v>
      </c>
      <c r="L42" s="297" t="str">
        <f>IF(OR(F42="",H42=""),"",(H42+IF(F42&gt;H42,1,0)-F42-J42)*24)</f>
        <v/>
      </c>
      <c r="N42" s="303">
        <f>'【記載例】看多機'!$BB$13</f>
        <v>0.29166666666666669</v>
      </c>
      <c r="O42" s="286" t="s">
        <v>11</v>
      </c>
      <c r="P42" s="303">
        <f>'【記載例】看多機'!$BF$13</f>
        <v>0.83333333333333337</v>
      </c>
      <c r="R42" s="305" t="str">
        <f>IF(F42="","",IF(F42&lt;N42,N42,IF(F42&gt;=P42,"",F42)))</f>
        <v/>
      </c>
      <c r="S42" s="286" t="s">
        <v>11</v>
      </c>
      <c r="T42" s="305" t="str">
        <f>IF(H42="","",IF(H42&gt;F42,IF(H42&lt;P42,H42,P42),P42))</f>
        <v/>
      </c>
      <c r="U42" s="306" t="s">
        <v>60</v>
      </c>
      <c r="V42" s="298">
        <v>0</v>
      </c>
      <c r="W42" s="285" t="s">
        <v>9</v>
      </c>
      <c r="X42" s="297" t="str">
        <f>IF(R42="","",IF((T42+IF(R42&gt;T42,1,0)-R42-V42)*24=0,"",(T42+IF(R42&gt;T42,1,0)-R42-V42)*24))</f>
        <v/>
      </c>
      <c r="Z42" s="297" t="str">
        <f t="shared" si="6"/>
        <v/>
      </c>
      <c r="AB42" s="309"/>
    </row>
    <row r="43" spans="2:28">
      <c r="B43" s="290">
        <v>35</v>
      </c>
      <c r="C43" s="293" t="s">
        <v>59</v>
      </c>
      <c r="D43" s="295"/>
      <c r="E43" s="290" t="s">
        <v>30</v>
      </c>
      <c r="F43" s="298"/>
      <c r="G43" s="290" t="s">
        <v>11</v>
      </c>
      <c r="H43" s="298"/>
      <c r="I43" s="301" t="s">
        <v>60</v>
      </c>
      <c r="J43" s="298">
        <v>0</v>
      </c>
      <c r="K43" s="302" t="s">
        <v>9</v>
      </c>
      <c r="L43" s="297" t="str">
        <f>IF(OR(F43="",H43=""),"",(H43+IF(F43&gt;H43,1,0)-F43-J43)*24)</f>
        <v/>
      </c>
      <c r="N43" s="303">
        <f>'【記載例】看多機'!$BB$13</f>
        <v>0.29166666666666669</v>
      </c>
      <c r="O43" s="286" t="s">
        <v>11</v>
      </c>
      <c r="P43" s="303">
        <f>'【記載例】看多機'!$BF$13</f>
        <v>0.83333333333333337</v>
      </c>
      <c r="R43" s="305" t="str">
        <f>IF(F43="","",IF(F43&lt;N43,N43,IF(F43&gt;=P43,"",F43)))</f>
        <v/>
      </c>
      <c r="S43" s="286" t="s">
        <v>11</v>
      </c>
      <c r="T43" s="305" t="str">
        <f>IF(H43="","",IF(H43&gt;F43,IF(H43&lt;P43,H43,P43),P43))</f>
        <v/>
      </c>
      <c r="U43" s="306" t="s">
        <v>60</v>
      </c>
      <c r="V43" s="298">
        <v>0</v>
      </c>
      <c r="W43" s="285" t="s">
        <v>9</v>
      </c>
      <c r="X43" s="297" t="str">
        <f>IF(R43="","",IF((T43+IF(R43&gt;T43,1,0)-R43-V43)*24=0,"",(T43+IF(R43&gt;T43,1,0)-R43-V43)*24))</f>
        <v/>
      </c>
      <c r="Z43" s="297" t="str">
        <f t="shared" si="6"/>
        <v/>
      </c>
      <c r="AB43" s="309"/>
    </row>
    <row r="44" spans="2:28">
      <c r="B44" s="290"/>
      <c r="C44" s="294" t="s">
        <v>59</v>
      </c>
      <c r="D44" s="295" t="str">
        <f>C42</f>
        <v>ah</v>
      </c>
      <c r="E44" s="290" t="s">
        <v>30</v>
      </c>
      <c r="F44" s="298" t="s">
        <v>59</v>
      </c>
      <c r="G44" s="290" t="s">
        <v>11</v>
      </c>
      <c r="H44" s="298" t="s">
        <v>59</v>
      </c>
      <c r="I44" s="301" t="s">
        <v>60</v>
      </c>
      <c r="J44" s="298" t="s">
        <v>59</v>
      </c>
      <c r="K44" s="302" t="s">
        <v>9</v>
      </c>
      <c r="L44" s="297" t="str">
        <f>IF(OR(L42="",L43=""),"",L42+L43)</f>
        <v/>
      </c>
      <c r="N44" s="303" t="s">
        <v>59</v>
      </c>
      <c r="O44" s="286" t="s">
        <v>11</v>
      </c>
      <c r="P44" s="303" t="s">
        <v>59</v>
      </c>
      <c r="R44" s="305" t="s">
        <v>59</v>
      </c>
      <c r="S44" s="286" t="s">
        <v>11</v>
      </c>
      <c r="T44" s="305" t="s">
        <v>59</v>
      </c>
      <c r="U44" s="306" t="s">
        <v>60</v>
      </c>
      <c r="V44" s="298" t="s">
        <v>59</v>
      </c>
      <c r="W44" s="285" t="s">
        <v>9</v>
      </c>
      <c r="X44" s="297" t="str">
        <f>IF(OR(X42="",X43=""),"",X42+X43)</f>
        <v/>
      </c>
      <c r="Z44" s="297" t="str">
        <f t="shared" si="6"/>
        <v/>
      </c>
      <c r="AB44" s="309" t="s">
        <v>178</v>
      </c>
    </row>
    <row r="45" spans="2:28">
      <c r="B45" s="290"/>
      <c r="C45" s="292" t="s">
        <v>172</v>
      </c>
      <c r="D45" s="295"/>
      <c r="E45" s="290" t="s">
        <v>30</v>
      </c>
      <c r="F45" s="298"/>
      <c r="G45" s="290" t="s">
        <v>11</v>
      </c>
      <c r="H45" s="298"/>
      <c r="I45" s="301" t="s">
        <v>60</v>
      </c>
      <c r="J45" s="298">
        <v>0</v>
      </c>
      <c r="K45" s="302" t="s">
        <v>9</v>
      </c>
      <c r="L45" s="297" t="str">
        <f>IF(OR(F45="",H45=""),"",(H45+IF(F45&gt;H45,1,0)-F45-J45)*24)</f>
        <v/>
      </c>
      <c r="N45" s="303">
        <f>'【記載例】看多機'!$BB$13</f>
        <v>0.29166666666666669</v>
      </c>
      <c r="O45" s="286" t="s">
        <v>11</v>
      </c>
      <c r="P45" s="303">
        <f>'【記載例】看多機'!$BF$13</f>
        <v>0.83333333333333337</v>
      </c>
      <c r="R45" s="305" t="str">
        <f>IF(F45="","",IF(F45&lt;N45,N45,IF(F45&gt;=P45,"",F45)))</f>
        <v/>
      </c>
      <c r="S45" s="286" t="s">
        <v>11</v>
      </c>
      <c r="T45" s="305" t="str">
        <f>IF(H45="","",IF(H45&gt;F45,IF(H45&lt;P45,H45,P45),P45))</f>
        <v/>
      </c>
      <c r="U45" s="306" t="s">
        <v>60</v>
      </c>
      <c r="V45" s="298">
        <v>0</v>
      </c>
      <c r="W45" s="285" t="s">
        <v>9</v>
      </c>
      <c r="X45" s="297" t="str">
        <f>IF(R45="","",IF((T45+IF(R45&gt;T45,1,0)-R45-V45)*24=0,"",(T45+IF(R45&gt;T45,1,0)-R45-V45)*24))</f>
        <v/>
      </c>
      <c r="Z45" s="297" t="str">
        <f t="shared" si="6"/>
        <v/>
      </c>
      <c r="AB45" s="309"/>
    </row>
    <row r="46" spans="2:28">
      <c r="B46" s="290">
        <v>36</v>
      </c>
      <c r="C46" s="293" t="s">
        <v>59</v>
      </c>
      <c r="D46" s="295"/>
      <c r="E46" s="290" t="s">
        <v>30</v>
      </c>
      <c r="F46" s="298"/>
      <c r="G46" s="290" t="s">
        <v>11</v>
      </c>
      <c r="H46" s="298"/>
      <c r="I46" s="301" t="s">
        <v>60</v>
      </c>
      <c r="J46" s="298">
        <v>0</v>
      </c>
      <c r="K46" s="302" t="s">
        <v>9</v>
      </c>
      <c r="L46" s="297" t="str">
        <f>IF(OR(F46="",H46=""),"",(H46+IF(F46&gt;H46,1,0)-F46-J46)*24)</f>
        <v/>
      </c>
      <c r="N46" s="303">
        <f>'【記載例】看多機'!$BB$13</f>
        <v>0.29166666666666669</v>
      </c>
      <c r="O46" s="286" t="s">
        <v>11</v>
      </c>
      <c r="P46" s="303">
        <f>'【記載例】看多機'!$BF$13</f>
        <v>0.83333333333333337</v>
      </c>
      <c r="R46" s="305" t="str">
        <f>IF(F46="","",IF(F46&lt;N46,N46,IF(F46&gt;=P46,"",F46)))</f>
        <v/>
      </c>
      <c r="S46" s="286" t="s">
        <v>11</v>
      </c>
      <c r="T46" s="305" t="str">
        <f>IF(H46="","",IF(H46&gt;F46,IF(H46&lt;P46,H46,P46),P46))</f>
        <v/>
      </c>
      <c r="U46" s="306" t="s">
        <v>60</v>
      </c>
      <c r="V46" s="298">
        <v>0</v>
      </c>
      <c r="W46" s="285" t="s">
        <v>9</v>
      </c>
      <c r="X46" s="297" t="str">
        <f>IF(R46="","",IF((T46+IF(R46&gt;T46,1,0)-R46-V46)*24=0,"",(T46+IF(R46&gt;T46,1,0)-R46-V46)*24))</f>
        <v/>
      </c>
      <c r="Z46" s="297" t="str">
        <f t="shared" si="6"/>
        <v/>
      </c>
      <c r="AB46" s="309"/>
    </row>
    <row r="47" spans="2:28">
      <c r="B47" s="290"/>
      <c r="C47" s="294" t="s">
        <v>59</v>
      </c>
      <c r="D47" s="295" t="str">
        <f>C45</f>
        <v>ai</v>
      </c>
      <c r="E47" s="290" t="s">
        <v>30</v>
      </c>
      <c r="F47" s="298" t="s">
        <v>59</v>
      </c>
      <c r="G47" s="290" t="s">
        <v>11</v>
      </c>
      <c r="H47" s="298" t="s">
        <v>59</v>
      </c>
      <c r="I47" s="301" t="s">
        <v>60</v>
      </c>
      <c r="J47" s="298" t="s">
        <v>59</v>
      </c>
      <c r="K47" s="302" t="s">
        <v>9</v>
      </c>
      <c r="L47" s="297" t="str">
        <f>IF(OR(L45="",L46=""),"",L45+L46)</f>
        <v/>
      </c>
      <c r="N47" s="303" t="s">
        <v>59</v>
      </c>
      <c r="O47" s="286" t="s">
        <v>11</v>
      </c>
      <c r="P47" s="303" t="s">
        <v>59</v>
      </c>
      <c r="R47" s="305" t="s">
        <v>59</v>
      </c>
      <c r="S47" s="286" t="s">
        <v>11</v>
      </c>
      <c r="T47" s="305" t="s">
        <v>59</v>
      </c>
      <c r="U47" s="306" t="s">
        <v>60</v>
      </c>
      <c r="V47" s="298" t="s">
        <v>59</v>
      </c>
      <c r="W47" s="285" t="s">
        <v>9</v>
      </c>
      <c r="X47" s="297" t="str">
        <f>IF(OR(X45="",X46=""),"",X45+X46)</f>
        <v/>
      </c>
      <c r="Z47" s="297" t="str">
        <f t="shared" si="6"/>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9"/>
  <sheetViews>
    <sheetView showGridLines="0"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3</v>
      </c>
      <c r="AB2" s="175"/>
      <c r="AC2" s="88" t="s">
        <v>37</v>
      </c>
      <c r="AD2" s="177">
        <f>IF(AA2=0,"",YEAR(DATE(2018+AA2,1,1)))</f>
        <v>2021</v>
      </c>
      <c r="AE2" s="177"/>
      <c r="AF2" s="200" t="s">
        <v>31</v>
      </c>
      <c r="AG2" s="200" t="s">
        <v>7</v>
      </c>
      <c r="AH2" s="175"/>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31</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3</v>
      </c>
      <c r="V19" s="165">
        <f>WEEKDAY(DATE($AD$2,$AH$2,2))</f>
        <v>4</v>
      </c>
      <c r="W19" s="165">
        <f>WEEKDAY(DATE($AD$2,$AH$2,3))</f>
        <v>5</v>
      </c>
      <c r="X19" s="165">
        <f>WEEKDAY(DATE($AD$2,$AH$2,4))</f>
        <v>6</v>
      </c>
      <c r="Y19" s="165">
        <f>WEEKDAY(DATE($AD$2,$AH$2,5))</f>
        <v>7</v>
      </c>
      <c r="Z19" s="165">
        <f>WEEKDAY(DATE($AD$2,$AH$2,6))</f>
        <v>1</v>
      </c>
      <c r="AA19" s="179">
        <f>WEEKDAY(DATE($AD$2,$AH$2,7))</f>
        <v>2</v>
      </c>
      <c r="AB19" s="192">
        <f>WEEKDAY(DATE($AD$2,$AH$2,8))</f>
        <v>3</v>
      </c>
      <c r="AC19" s="165">
        <f>WEEKDAY(DATE($AD$2,$AH$2,9))</f>
        <v>4</v>
      </c>
      <c r="AD19" s="165">
        <f>WEEKDAY(DATE($AD$2,$AH$2,10))</f>
        <v>5</v>
      </c>
      <c r="AE19" s="165">
        <f>WEEKDAY(DATE($AD$2,$AH$2,11))</f>
        <v>6</v>
      </c>
      <c r="AF19" s="165">
        <f>WEEKDAY(DATE($AD$2,$AH$2,12))</f>
        <v>7</v>
      </c>
      <c r="AG19" s="165">
        <f>WEEKDAY(DATE($AD$2,$AH$2,13))</f>
        <v>1</v>
      </c>
      <c r="AH19" s="179">
        <f>WEEKDAY(DATE($AD$2,$AH$2,14))</f>
        <v>2</v>
      </c>
      <c r="AI19" s="192">
        <f>WEEKDAY(DATE($AD$2,$AH$2,15))</f>
        <v>3</v>
      </c>
      <c r="AJ19" s="165">
        <f>WEEKDAY(DATE($AD$2,$AH$2,16))</f>
        <v>4</v>
      </c>
      <c r="AK19" s="165">
        <f>WEEKDAY(DATE($AD$2,$AH$2,17))</f>
        <v>5</v>
      </c>
      <c r="AL19" s="165">
        <f>WEEKDAY(DATE($AD$2,$AH$2,18))</f>
        <v>6</v>
      </c>
      <c r="AM19" s="165">
        <f>WEEKDAY(DATE($AD$2,$AH$2,19))</f>
        <v>7</v>
      </c>
      <c r="AN19" s="165">
        <f>WEEKDAY(DATE($AD$2,$AH$2,20))</f>
        <v>1</v>
      </c>
      <c r="AO19" s="179">
        <f>WEEKDAY(DATE($AD$2,$AH$2,21))</f>
        <v>2</v>
      </c>
      <c r="AP19" s="192">
        <f>WEEKDAY(DATE($AD$2,$AH$2,22))</f>
        <v>3</v>
      </c>
      <c r="AQ19" s="165">
        <f>WEEKDAY(DATE($AD$2,$AH$2,23))</f>
        <v>4</v>
      </c>
      <c r="AR19" s="165">
        <f>WEEKDAY(DATE($AD$2,$AH$2,24))</f>
        <v>5</v>
      </c>
      <c r="AS19" s="165">
        <f>WEEKDAY(DATE($AD$2,$AH$2,25))</f>
        <v>6</v>
      </c>
      <c r="AT19" s="165">
        <f>WEEKDAY(DATE($AD$2,$AH$2,26))</f>
        <v>7</v>
      </c>
      <c r="AU19" s="165">
        <f>WEEKDAY(DATE($AD$2,$AH$2,27))</f>
        <v>1</v>
      </c>
      <c r="AV19" s="179">
        <f>WEEKDAY(DATE($AD$2,$AH$2,28))</f>
        <v>2</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火</v>
      </c>
      <c r="V20" s="166" t="str">
        <f t="shared" si="0"/>
        <v>水</v>
      </c>
      <c r="W20" s="166" t="str">
        <f t="shared" si="0"/>
        <v>木</v>
      </c>
      <c r="X20" s="166" t="str">
        <f t="shared" si="0"/>
        <v>金</v>
      </c>
      <c r="Y20" s="166" t="str">
        <f t="shared" si="0"/>
        <v>土</v>
      </c>
      <c r="Z20" s="166" t="str">
        <f t="shared" si="0"/>
        <v>日</v>
      </c>
      <c r="AA20" s="180" t="str">
        <f t="shared" si="0"/>
        <v>月</v>
      </c>
      <c r="AB20" s="193" t="str">
        <f t="shared" si="0"/>
        <v>火</v>
      </c>
      <c r="AC20" s="166" t="str">
        <f t="shared" si="0"/>
        <v>水</v>
      </c>
      <c r="AD20" s="166" t="str">
        <f t="shared" si="0"/>
        <v>木</v>
      </c>
      <c r="AE20" s="166" t="str">
        <f t="shared" si="0"/>
        <v>金</v>
      </c>
      <c r="AF20" s="166" t="str">
        <f t="shared" si="0"/>
        <v>土</v>
      </c>
      <c r="AG20" s="166" t="str">
        <f t="shared" si="0"/>
        <v>日</v>
      </c>
      <c r="AH20" s="180" t="str">
        <f t="shared" si="0"/>
        <v>月</v>
      </c>
      <c r="AI20" s="193" t="str">
        <f t="shared" si="0"/>
        <v>火</v>
      </c>
      <c r="AJ20" s="166" t="str">
        <f t="shared" si="0"/>
        <v>水</v>
      </c>
      <c r="AK20" s="166" t="str">
        <f t="shared" si="0"/>
        <v>木</v>
      </c>
      <c r="AL20" s="166" t="str">
        <f t="shared" si="0"/>
        <v>金</v>
      </c>
      <c r="AM20" s="166" t="str">
        <f t="shared" si="0"/>
        <v>土</v>
      </c>
      <c r="AN20" s="166" t="str">
        <f t="shared" si="0"/>
        <v>日</v>
      </c>
      <c r="AO20" s="180" t="str">
        <f t="shared" si="0"/>
        <v>月</v>
      </c>
      <c r="AP20" s="193" t="str">
        <f t="shared" si="0"/>
        <v>火</v>
      </c>
      <c r="AQ20" s="166" t="str">
        <f t="shared" si="0"/>
        <v>水</v>
      </c>
      <c r="AR20" s="166" t="str">
        <f t="shared" si="0"/>
        <v>木</v>
      </c>
      <c r="AS20" s="166" t="str">
        <f t="shared" si="0"/>
        <v>金</v>
      </c>
      <c r="AT20" s="166" t="str">
        <f t="shared" si="0"/>
        <v>土</v>
      </c>
      <c r="AU20" s="166" t="str">
        <f t="shared" si="0"/>
        <v>日</v>
      </c>
      <c r="AV20" s="180" t="str">
        <f t="shared" si="0"/>
        <v>月</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86"/>
      <c r="H66" s="66"/>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85">
        <f>C66</f>
        <v>0</v>
      </c>
      <c r="H68" s="65"/>
      <c r="I68" s="74"/>
      <c r="J68" s="80"/>
      <c r="K68" s="80"/>
      <c r="L68" s="85"/>
      <c r="M68" s="91"/>
      <c r="N68" s="96"/>
      <c r="O68" s="101"/>
      <c r="P68" s="310" t="s">
        <v>88</v>
      </c>
      <c r="Q68" s="114"/>
      <c r="R68" s="114"/>
      <c r="S68" s="129"/>
      <c r="T68" s="142"/>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86"/>
      <c r="H69" s="66"/>
      <c r="I69" s="75"/>
      <c r="J69" s="81"/>
      <c r="K69" s="81"/>
      <c r="L69" s="86"/>
      <c r="M69" s="92"/>
      <c r="N69" s="97"/>
      <c r="O69" s="102"/>
      <c r="P69" s="110" t="s">
        <v>34</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84"/>
      <c r="H70" s="64"/>
      <c r="I70" s="73"/>
      <c r="J70" s="79"/>
      <c r="K70" s="79"/>
      <c r="L70" s="84"/>
      <c r="M70" s="90"/>
      <c r="N70" s="95"/>
      <c r="O70" s="100"/>
      <c r="P70" s="106" t="s">
        <v>87</v>
      </c>
      <c r="Q70" s="113"/>
      <c r="R70" s="113"/>
      <c r="S70" s="125"/>
      <c r="T70" s="138"/>
      <c r="U70" s="156"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6"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6"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6"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6" t="str">
        <f>IF(AW69="","",VLOOKUP(AW69,'シフト記号表（勤務時間帯）'!$D$6:$X$47,21,FALSE))</f>
        <v/>
      </c>
      <c r="AX70" s="167" t="str">
        <f>IF(AX69="","",VLOOKUP(AX69,'シフト記号表（勤務時間帯）'!$D$6:$X$47,21,FALSE))</f>
        <v/>
      </c>
      <c r="AY70" s="167"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85">
        <f>C69</f>
        <v>0</v>
      </c>
      <c r="H71" s="65"/>
      <c r="I71" s="74"/>
      <c r="J71" s="80"/>
      <c r="K71" s="80"/>
      <c r="L71" s="85"/>
      <c r="M71" s="91"/>
      <c r="N71" s="96"/>
      <c r="O71" s="101"/>
      <c r="P71" s="310" t="s">
        <v>88</v>
      </c>
      <c r="Q71" s="114"/>
      <c r="R71" s="114"/>
      <c r="S71" s="129"/>
      <c r="T71" s="142"/>
      <c r="U71" s="157"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7"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7"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7"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7" t="str">
        <f>IF(AW69="","",VLOOKUP(AW69,'シフト記号表（勤務時間帯）'!$D$6:$Z$47,23,FALSE))</f>
        <v/>
      </c>
      <c r="AX71" s="168" t="str">
        <f>IF(AX69="","",VLOOKUP(AX69,'シフト記号表（勤務時間帯）'!$D$6:$Z$47,23,FALSE))</f>
        <v/>
      </c>
      <c r="AY71" s="168"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86"/>
      <c r="H72" s="66"/>
      <c r="I72" s="75"/>
      <c r="J72" s="81"/>
      <c r="K72" s="81"/>
      <c r="L72" s="86"/>
      <c r="M72" s="92"/>
      <c r="N72" s="97"/>
      <c r="O72" s="102"/>
      <c r="P72" s="110" t="s">
        <v>34</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84"/>
      <c r="H73" s="64"/>
      <c r="I73" s="73"/>
      <c r="J73" s="79"/>
      <c r="K73" s="79"/>
      <c r="L73" s="84"/>
      <c r="M73" s="90"/>
      <c r="N73" s="95"/>
      <c r="O73" s="100"/>
      <c r="P73" s="106" t="s">
        <v>87</v>
      </c>
      <c r="Q73" s="113"/>
      <c r="R73" s="113"/>
      <c r="S73" s="125"/>
      <c r="T73" s="138"/>
      <c r="U73" s="156"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6"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6"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6"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6" t="str">
        <f>IF(AW72="","",VLOOKUP(AW72,'シフト記号表（勤務時間帯）'!$D$6:$X$47,21,FALSE))</f>
        <v/>
      </c>
      <c r="AX73" s="167" t="str">
        <f>IF(AX72="","",VLOOKUP(AX72,'シフト記号表（勤務時間帯）'!$D$6:$X$47,21,FALSE))</f>
        <v/>
      </c>
      <c r="AY73" s="167"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85">
        <f>C72</f>
        <v>0</v>
      </c>
      <c r="H74" s="65"/>
      <c r="I74" s="74"/>
      <c r="J74" s="80"/>
      <c r="K74" s="80"/>
      <c r="L74" s="85"/>
      <c r="M74" s="91"/>
      <c r="N74" s="96"/>
      <c r="O74" s="101"/>
      <c r="P74" s="310" t="s">
        <v>88</v>
      </c>
      <c r="Q74" s="114"/>
      <c r="R74" s="114"/>
      <c r="S74" s="129"/>
      <c r="T74" s="142"/>
      <c r="U74" s="157"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7"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7"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7"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7" t="str">
        <f>IF(AW72="","",VLOOKUP(AW72,'シフト記号表（勤務時間帯）'!$D$6:$Z$47,23,FALSE))</f>
        <v/>
      </c>
      <c r="AX74" s="168" t="str">
        <f>IF(AX72="","",VLOOKUP(AX72,'シフト記号表（勤務時間帯）'!$D$6:$Z$47,23,FALSE))</f>
        <v/>
      </c>
      <c r="AY74" s="168"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86"/>
      <c r="H75" s="66"/>
      <c r="I75" s="75"/>
      <c r="J75" s="81"/>
      <c r="K75" s="81"/>
      <c r="L75" s="86"/>
      <c r="M75" s="92"/>
      <c r="N75" s="97"/>
      <c r="O75" s="102"/>
      <c r="P75" s="110" t="s">
        <v>34</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84"/>
      <c r="H76" s="64"/>
      <c r="I76" s="73"/>
      <c r="J76" s="79"/>
      <c r="K76" s="79"/>
      <c r="L76" s="84"/>
      <c r="M76" s="90"/>
      <c r="N76" s="95"/>
      <c r="O76" s="100"/>
      <c r="P76" s="106" t="s">
        <v>87</v>
      </c>
      <c r="Q76" s="113"/>
      <c r="R76" s="113"/>
      <c r="S76" s="125"/>
      <c r="T76" s="138"/>
      <c r="U76" s="156"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6"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6"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6"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6" t="str">
        <f>IF(AW75="","",VLOOKUP(AW75,'シフト記号表（勤務時間帯）'!$D$6:$X$47,21,FALSE))</f>
        <v/>
      </c>
      <c r="AX76" s="167" t="str">
        <f>IF(AX75="","",VLOOKUP(AX75,'シフト記号表（勤務時間帯）'!$D$6:$X$47,21,FALSE))</f>
        <v/>
      </c>
      <c r="AY76" s="167"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85">
        <f>C75</f>
        <v>0</v>
      </c>
      <c r="H77" s="65"/>
      <c r="I77" s="74"/>
      <c r="J77" s="80"/>
      <c r="K77" s="80"/>
      <c r="L77" s="85"/>
      <c r="M77" s="91"/>
      <c r="N77" s="96"/>
      <c r="O77" s="101"/>
      <c r="P77" s="310" t="s">
        <v>88</v>
      </c>
      <c r="Q77" s="114"/>
      <c r="R77" s="114"/>
      <c r="S77" s="129"/>
      <c r="T77" s="142"/>
      <c r="U77" s="157"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7"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7"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7"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7" t="str">
        <f>IF(AW75="","",VLOOKUP(AW75,'シフト記号表（勤務時間帯）'!$D$6:$Z$47,23,FALSE))</f>
        <v/>
      </c>
      <c r="AX77" s="168" t="str">
        <f>IF(AX75="","",VLOOKUP(AX75,'シフト記号表（勤務時間帯）'!$D$6:$Z$47,23,FALSE))</f>
        <v/>
      </c>
      <c r="AY77" s="168"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86"/>
      <c r="H78" s="66"/>
      <c r="I78" s="75"/>
      <c r="J78" s="81"/>
      <c r="K78" s="81"/>
      <c r="L78" s="86"/>
      <c r="M78" s="92"/>
      <c r="N78" s="97"/>
      <c r="O78" s="102"/>
      <c r="P78" s="110" t="s">
        <v>34</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84"/>
      <c r="H79" s="64"/>
      <c r="I79" s="73"/>
      <c r="J79" s="79"/>
      <c r="K79" s="79"/>
      <c r="L79" s="84"/>
      <c r="M79" s="90"/>
      <c r="N79" s="95"/>
      <c r="O79" s="100"/>
      <c r="P79" s="106" t="s">
        <v>87</v>
      </c>
      <c r="Q79" s="113"/>
      <c r="R79" s="113"/>
      <c r="S79" s="125"/>
      <c r="T79" s="138"/>
      <c r="U79" s="156"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6"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6"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6"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6" t="str">
        <f>IF(AW78="","",VLOOKUP(AW78,'シフト記号表（勤務時間帯）'!$D$6:$X$47,21,FALSE))</f>
        <v/>
      </c>
      <c r="AX79" s="167" t="str">
        <f>IF(AX78="","",VLOOKUP(AX78,'シフト記号表（勤務時間帯）'!$D$6:$X$47,21,FALSE))</f>
        <v/>
      </c>
      <c r="AY79" s="167"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85">
        <f>C78</f>
        <v>0</v>
      </c>
      <c r="H80" s="65"/>
      <c r="I80" s="74"/>
      <c r="J80" s="80"/>
      <c r="K80" s="80"/>
      <c r="L80" s="85"/>
      <c r="M80" s="91"/>
      <c r="N80" s="96"/>
      <c r="O80" s="101"/>
      <c r="P80" s="310" t="s">
        <v>88</v>
      </c>
      <c r="Q80" s="114"/>
      <c r="R80" s="114"/>
      <c r="S80" s="129"/>
      <c r="T80" s="142"/>
      <c r="U80" s="157"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7"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7"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7"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7" t="str">
        <f>IF(AW78="","",VLOOKUP(AW78,'シフト記号表（勤務時間帯）'!$D$6:$Z$47,23,FALSE))</f>
        <v/>
      </c>
      <c r="AX80" s="168" t="str">
        <f>IF(AX78="","",VLOOKUP(AX78,'シフト記号表（勤務時間帯）'!$D$6:$Z$47,23,FALSE))</f>
        <v/>
      </c>
      <c r="AY80" s="168"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86"/>
      <c r="H81" s="66"/>
      <c r="I81" s="75"/>
      <c r="J81" s="81"/>
      <c r="K81" s="81"/>
      <c r="L81" s="86"/>
      <c r="M81" s="92"/>
      <c r="N81" s="97"/>
      <c r="O81" s="102"/>
      <c r="P81" s="110" t="s">
        <v>34</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84"/>
      <c r="H82" s="64"/>
      <c r="I82" s="73"/>
      <c r="J82" s="79"/>
      <c r="K82" s="79"/>
      <c r="L82" s="84"/>
      <c r="M82" s="90"/>
      <c r="N82" s="95"/>
      <c r="O82" s="100"/>
      <c r="P82" s="106" t="s">
        <v>87</v>
      </c>
      <c r="Q82" s="113"/>
      <c r="R82" s="113"/>
      <c r="S82" s="125"/>
      <c r="T82" s="138"/>
      <c r="U82" s="156"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6"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6"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6"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6" t="str">
        <f>IF(AW81="","",VLOOKUP(AW81,'シフト記号表（勤務時間帯）'!$D$6:$X$47,21,FALSE))</f>
        <v/>
      </c>
      <c r="AX82" s="167" t="str">
        <f>IF(AX81="","",VLOOKUP(AX81,'シフト記号表（勤務時間帯）'!$D$6:$X$47,21,FALSE))</f>
        <v/>
      </c>
      <c r="AY82" s="167"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85">
        <f>C81</f>
        <v>0</v>
      </c>
      <c r="H83" s="65"/>
      <c r="I83" s="74"/>
      <c r="J83" s="80"/>
      <c r="K83" s="80"/>
      <c r="L83" s="85"/>
      <c r="M83" s="91"/>
      <c r="N83" s="96"/>
      <c r="O83" s="101"/>
      <c r="P83" s="310" t="s">
        <v>88</v>
      </c>
      <c r="Q83" s="114"/>
      <c r="R83" s="114"/>
      <c r="S83" s="129"/>
      <c r="T83" s="142"/>
      <c r="U83" s="157"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7"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7"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7"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7" t="str">
        <f>IF(AW81="","",VLOOKUP(AW81,'シフト記号表（勤務時間帯）'!$D$6:$Z$47,23,FALSE))</f>
        <v/>
      </c>
      <c r="AX83" s="168" t="str">
        <f>IF(AX81="","",VLOOKUP(AX81,'シフト記号表（勤務時間帯）'!$D$6:$Z$47,23,FALSE))</f>
        <v/>
      </c>
      <c r="AY83" s="168"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86"/>
      <c r="H84" s="66"/>
      <c r="I84" s="75"/>
      <c r="J84" s="81"/>
      <c r="K84" s="81"/>
      <c r="L84" s="86"/>
      <c r="M84" s="92"/>
      <c r="N84" s="97"/>
      <c r="O84" s="102"/>
      <c r="P84" s="110" t="s">
        <v>34</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84"/>
      <c r="H85" s="64"/>
      <c r="I85" s="73"/>
      <c r="J85" s="79"/>
      <c r="K85" s="79"/>
      <c r="L85" s="84"/>
      <c r="M85" s="90"/>
      <c r="N85" s="95"/>
      <c r="O85" s="100"/>
      <c r="P85" s="106" t="s">
        <v>87</v>
      </c>
      <c r="Q85" s="113"/>
      <c r="R85" s="113"/>
      <c r="S85" s="125"/>
      <c r="T85" s="138"/>
      <c r="U85" s="156"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6"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6"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6"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6" t="str">
        <f>IF(AW84="","",VLOOKUP(AW84,'シフト記号表（勤務時間帯）'!$D$6:$X$47,21,FALSE))</f>
        <v/>
      </c>
      <c r="AX85" s="167" t="str">
        <f>IF(AX84="","",VLOOKUP(AX84,'シフト記号表（勤務時間帯）'!$D$6:$X$47,21,FALSE))</f>
        <v/>
      </c>
      <c r="AY85" s="167"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85">
        <f>C84</f>
        <v>0</v>
      </c>
      <c r="H86" s="65"/>
      <c r="I86" s="74"/>
      <c r="J86" s="80"/>
      <c r="K86" s="80"/>
      <c r="L86" s="85"/>
      <c r="M86" s="91"/>
      <c r="N86" s="96"/>
      <c r="O86" s="101"/>
      <c r="P86" s="310" t="s">
        <v>88</v>
      </c>
      <c r="Q86" s="114"/>
      <c r="R86" s="114"/>
      <c r="S86" s="129"/>
      <c r="T86" s="142"/>
      <c r="U86" s="157"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7"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7"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7"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7" t="str">
        <f>IF(AW84="","",VLOOKUP(AW84,'シフト記号表（勤務時間帯）'!$D$6:$Z$47,23,FALSE))</f>
        <v/>
      </c>
      <c r="AX86" s="168" t="str">
        <f>IF(AX84="","",VLOOKUP(AX84,'シフト記号表（勤務時間帯）'!$D$6:$Z$47,23,FALSE))</f>
        <v/>
      </c>
      <c r="AY86" s="168"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86"/>
      <c r="H87" s="66"/>
      <c r="I87" s="75"/>
      <c r="J87" s="81"/>
      <c r="K87" s="81"/>
      <c r="L87" s="86"/>
      <c r="M87" s="92"/>
      <c r="N87" s="97"/>
      <c r="O87" s="102"/>
      <c r="P87" s="110" t="s">
        <v>34</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84"/>
      <c r="H88" s="64"/>
      <c r="I88" s="73"/>
      <c r="J88" s="79"/>
      <c r="K88" s="79"/>
      <c r="L88" s="84"/>
      <c r="M88" s="90"/>
      <c r="N88" s="95"/>
      <c r="O88" s="100"/>
      <c r="P88" s="106" t="s">
        <v>87</v>
      </c>
      <c r="Q88" s="113"/>
      <c r="R88" s="113"/>
      <c r="S88" s="125"/>
      <c r="T88" s="138"/>
      <c r="U88" s="156"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6"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6"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6"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6" t="str">
        <f>IF(AW87="","",VLOOKUP(AW87,'シフト記号表（勤務時間帯）'!$D$6:$X$47,21,FALSE))</f>
        <v/>
      </c>
      <c r="AX88" s="167" t="str">
        <f>IF(AX87="","",VLOOKUP(AX87,'シフト記号表（勤務時間帯）'!$D$6:$X$47,21,FALSE))</f>
        <v/>
      </c>
      <c r="AY88" s="167"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85">
        <f>C87</f>
        <v>0</v>
      </c>
      <c r="H89" s="65"/>
      <c r="I89" s="74"/>
      <c r="J89" s="80"/>
      <c r="K89" s="80"/>
      <c r="L89" s="85"/>
      <c r="M89" s="91"/>
      <c r="N89" s="96"/>
      <c r="O89" s="101"/>
      <c r="P89" s="310" t="s">
        <v>88</v>
      </c>
      <c r="Q89" s="114"/>
      <c r="R89" s="114"/>
      <c r="S89" s="129"/>
      <c r="T89" s="142"/>
      <c r="U89" s="157"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7"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7"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7"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7" t="str">
        <f>IF(AW87="","",VLOOKUP(AW87,'シフト記号表（勤務時間帯）'!$D$6:$Z$47,23,FALSE))</f>
        <v/>
      </c>
      <c r="AX89" s="168" t="str">
        <f>IF(AX87="","",VLOOKUP(AX87,'シフト記号表（勤務時間帯）'!$D$6:$Z$47,23,FALSE))</f>
        <v/>
      </c>
      <c r="AY89" s="168"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86"/>
      <c r="H90" s="66"/>
      <c r="I90" s="75"/>
      <c r="J90" s="81"/>
      <c r="K90" s="81"/>
      <c r="L90" s="86"/>
      <c r="M90" s="92"/>
      <c r="N90" s="97"/>
      <c r="O90" s="102"/>
      <c r="P90" s="110" t="s">
        <v>34</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84"/>
      <c r="H91" s="64"/>
      <c r="I91" s="73"/>
      <c r="J91" s="79"/>
      <c r="K91" s="79"/>
      <c r="L91" s="84"/>
      <c r="M91" s="90"/>
      <c r="N91" s="95"/>
      <c r="O91" s="100"/>
      <c r="P91" s="106" t="s">
        <v>87</v>
      </c>
      <c r="Q91" s="113"/>
      <c r="R91" s="113"/>
      <c r="S91" s="125"/>
      <c r="T91" s="138"/>
      <c r="U91" s="156"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6"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6"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6"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6" t="str">
        <f>IF(AW90="","",VLOOKUP(AW90,'シフト記号表（勤務時間帯）'!$D$6:$X$47,21,FALSE))</f>
        <v/>
      </c>
      <c r="AX91" s="167" t="str">
        <f>IF(AX90="","",VLOOKUP(AX90,'シフト記号表（勤務時間帯）'!$D$6:$X$47,21,FALSE))</f>
        <v/>
      </c>
      <c r="AY91" s="167"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85">
        <f>C90</f>
        <v>0</v>
      </c>
      <c r="H92" s="65"/>
      <c r="I92" s="74"/>
      <c r="J92" s="80"/>
      <c r="K92" s="80"/>
      <c r="L92" s="85"/>
      <c r="M92" s="91"/>
      <c r="N92" s="96"/>
      <c r="O92" s="101"/>
      <c r="P92" s="310" t="s">
        <v>88</v>
      </c>
      <c r="Q92" s="114"/>
      <c r="R92" s="114"/>
      <c r="S92" s="129"/>
      <c r="T92" s="142"/>
      <c r="U92" s="157"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7"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7"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7"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7" t="str">
        <f>IF(AW90="","",VLOOKUP(AW90,'シフト記号表（勤務時間帯）'!$D$6:$Z$47,23,FALSE))</f>
        <v/>
      </c>
      <c r="AX92" s="168" t="str">
        <f>IF(AX90="","",VLOOKUP(AX90,'シフト記号表（勤務時間帯）'!$D$6:$Z$47,23,FALSE))</f>
        <v/>
      </c>
      <c r="AY92" s="168"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86"/>
      <c r="H93" s="66"/>
      <c r="I93" s="75"/>
      <c r="J93" s="81"/>
      <c r="K93" s="81"/>
      <c r="L93" s="86"/>
      <c r="M93" s="92"/>
      <c r="N93" s="97"/>
      <c r="O93" s="102"/>
      <c r="P93" s="110" t="s">
        <v>34</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84"/>
      <c r="H94" s="64"/>
      <c r="I94" s="73"/>
      <c r="J94" s="79"/>
      <c r="K94" s="79"/>
      <c r="L94" s="84"/>
      <c r="M94" s="90"/>
      <c r="N94" s="95"/>
      <c r="O94" s="100"/>
      <c r="P94" s="106" t="s">
        <v>87</v>
      </c>
      <c r="Q94" s="113"/>
      <c r="R94" s="113"/>
      <c r="S94" s="125"/>
      <c r="T94" s="138"/>
      <c r="U94" s="156"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6"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6"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6"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6" t="str">
        <f>IF(AW93="","",VLOOKUP(AW93,'シフト記号表（勤務時間帯）'!$D$6:$X$47,21,FALSE))</f>
        <v/>
      </c>
      <c r="AX94" s="167" t="str">
        <f>IF(AX93="","",VLOOKUP(AX93,'シフト記号表（勤務時間帯）'!$D$6:$X$47,21,FALSE))</f>
        <v/>
      </c>
      <c r="AY94" s="167"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85">
        <f>C93</f>
        <v>0</v>
      </c>
      <c r="H95" s="65"/>
      <c r="I95" s="74"/>
      <c r="J95" s="80"/>
      <c r="K95" s="80"/>
      <c r="L95" s="85"/>
      <c r="M95" s="91"/>
      <c r="N95" s="96"/>
      <c r="O95" s="101"/>
      <c r="P95" s="310" t="s">
        <v>88</v>
      </c>
      <c r="Q95" s="114"/>
      <c r="R95" s="114"/>
      <c r="S95" s="129"/>
      <c r="T95" s="142"/>
      <c r="U95" s="157"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7"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7"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7"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7" t="str">
        <f>IF(AW93="","",VLOOKUP(AW93,'シフト記号表（勤務時間帯）'!$D$6:$Z$47,23,FALSE))</f>
        <v/>
      </c>
      <c r="AX95" s="168" t="str">
        <f>IF(AX93="","",VLOOKUP(AX93,'シフト記号表（勤務時間帯）'!$D$6:$Z$47,23,FALSE))</f>
        <v/>
      </c>
      <c r="AY95" s="168"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86"/>
      <c r="H96" s="66"/>
      <c r="I96" s="75"/>
      <c r="J96" s="81"/>
      <c r="K96" s="81"/>
      <c r="L96" s="86"/>
      <c r="M96" s="92"/>
      <c r="N96" s="97"/>
      <c r="O96" s="102"/>
      <c r="P96" s="110" t="s">
        <v>34</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84"/>
      <c r="H97" s="64"/>
      <c r="I97" s="73"/>
      <c r="J97" s="79"/>
      <c r="K97" s="79"/>
      <c r="L97" s="84"/>
      <c r="M97" s="90"/>
      <c r="N97" s="95"/>
      <c r="O97" s="100"/>
      <c r="P97" s="106" t="s">
        <v>87</v>
      </c>
      <c r="Q97" s="113"/>
      <c r="R97" s="113"/>
      <c r="S97" s="125"/>
      <c r="T97" s="138"/>
      <c r="U97" s="156"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6"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6"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6"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6" t="str">
        <f>IF(AW96="","",VLOOKUP(AW96,'シフト記号表（勤務時間帯）'!$D$6:$X$47,21,FALSE))</f>
        <v/>
      </c>
      <c r="AX97" s="167" t="str">
        <f>IF(AX96="","",VLOOKUP(AX96,'シフト記号表（勤務時間帯）'!$D$6:$X$47,21,FALSE))</f>
        <v/>
      </c>
      <c r="AY97" s="167"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85">
        <f>C96</f>
        <v>0</v>
      </c>
      <c r="H98" s="65"/>
      <c r="I98" s="74"/>
      <c r="J98" s="80"/>
      <c r="K98" s="80"/>
      <c r="L98" s="85"/>
      <c r="M98" s="91"/>
      <c r="N98" s="96"/>
      <c r="O98" s="101"/>
      <c r="P98" s="310" t="s">
        <v>88</v>
      </c>
      <c r="Q98" s="114"/>
      <c r="R98" s="114"/>
      <c r="S98" s="129"/>
      <c r="T98" s="142"/>
      <c r="U98" s="157"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7"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7"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7"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7" t="str">
        <f>IF(AW96="","",VLOOKUP(AW96,'シフト記号表（勤務時間帯）'!$D$6:$Z$47,23,FALSE))</f>
        <v/>
      </c>
      <c r="AX98" s="168" t="str">
        <f>IF(AX96="","",VLOOKUP(AX96,'シフト記号表（勤務時間帯）'!$D$6:$Z$47,23,FALSE))</f>
        <v/>
      </c>
      <c r="AY98" s="168"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86"/>
      <c r="H99" s="66"/>
      <c r="I99" s="75"/>
      <c r="J99" s="81"/>
      <c r="K99" s="81"/>
      <c r="L99" s="86"/>
      <c r="M99" s="92"/>
      <c r="N99" s="97"/>
      <c r="O99" s="102"/>
      <c r="P99" s="110" t="s">
        <v>34</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84"/>
      <c r="H100" s="64"/>
      <c r="I100" s="73"/>
      <c r="J100" s="79"/>
      <c r="K100" s="79"/>
      <c r="L100" s="84"/>
      <c r="M100" s="90"/>
      <c r="N100" s="95"/>
      <c r="O100" s="100"/>
      <c r="P100" s="106" t="s">
        <v>87</v>
      </c>
      <c r="Q100" s="113"/>
      <c r="R100" s="113"/>
      <c r="S100" s="125"/>
      <c r="T100" s="138"/>
      <c r="U100" s="156"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6"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6"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6"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6" t="str">
        <f>IF(AW99="","",VLOOKUP(AW99,'シフト記号表（勤務時間帯）'!$D$6:$X$47,21,FALSE))</f>
        <v/>
      </c>
      <c r="AX100" s="167" t="str">
        <f>IF(AX99="","",VLOOKUP(AX99,'シフト記号表（勤務時間帯）'!$D$6:$X$47,21,FALSE))</f>
        <v/>
      </c>
      <c r="AY100" s="167"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85">
        <f>C99</f>
        <v>0</v>
      </c>
      <c r="H101" s="65"/>
      <c r="I101" s="74"/>
      <c r="J101" s="80"/>
      <c r="K101" s="80"/>
      <c r="L101" s="85"/>
      <c r="M101" s="91"/>
      <c r="N101" s="96"/>
      <c r="O101" s="101"/>
      <c r="P101" s="310" t="s">
        <v>88</v>
      </c>
      <c r="Q101" s="114"/>
      <c r="R101" s="114"/>
      <c r="S101" s="129"/>
      <c r="T101" s="142"/>
      <c r="U101" s="157"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7"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7"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7"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7" t="str">
        <f>IF(AW99="","",VLOOKUP(AW99,'シフト記号表（勤務時間帯）'!$D$6:$Z$47,23,FALSE))</f>
        <v/>
      </c>
      <c r="AX101" s="168" t="str">
        <f>IF(AX99="","",VLOOKUP(AX99,'シフト記号表（勤務時間帯）'!$D$6:$Z$47,23,FALSE))</f>
        <v/>
      </c>
      <c r="AY101" s="168"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86"/>
      <c r="H102" s="66"/>
      <c r="I102" s="75"/>
      <c r="J102" s="81"/>
      <c r="K102" s="81"/>
      <c r="L102" s="86"/>
      <c r="M102" s="92"/>
      <c r="N102" s="97"/>
      <c r="O102" s="102"/>
      <c r="P102" s="110" t="s">
        <v>34</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84"/>
      <c r="H103" s="64"/>
      <c r="I103" s="73"/>
      <c r="J103" s="79"/>
      <c r="K103" s="79"/>
      <c r="L103" s="84"/>
      <c r="M103" s="90"/>
      <c r="N103" s="95"/>
      <c r="O103" s="100"/>
      <c r="P103" s="106" t="s">
        <v>87</v>
      </c>
      <c r="Q103" s="113"/>
      <c r="R103" s="113"/>
      <c r="S103" s="125"/>
      <c r="T103" s="138"/>
      <c r="U103" s="156"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6"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6"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6"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6" t="str">
        <f>IF(AW102="","",VLOOKUP(AW102,'シフト記号表（勤務時間帯）'!$D$6:$X$47,21,FALSE))</f>
        <v/>
      </c>
      <c r="AX103" s="167" t="str">
        <f>IF(AX102="","",VLOOKUP(AX102,'シフト記号表（勤務時間帯）'!$D$6:$X$47,21,FALSE))</f>
        <v/>
      </c>
      <c r="AY103" s="167"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85">
        <f>C102</f>
        <v>0</v>
      </c>
      <c r="H104" s="65"/>
      <c r="I104" s="74"/>
      <c r="J104" s="80"/>
      <c r="K104" s="80"/>
      <c r="L104" s="85"/>
      <c r="M104" s="91"/>
      <c r="N104" s="96"/>
      <c r="O104" s="101"/>
      <c r="P104" s="310" t="s">
        <v>88</v>
      </c>
      <c r="Q104" s="114"/>
      <c r="R104" s="114"/>
      <c r="S104" s="129"/>
      <c r="T104" s="142"/>
      <c r="U104" s="157"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7"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7"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7"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7" t="str">
        <f>IF(AW102="","",VLOOKUP(AW102,'シフト記号表（勤務時間帯）'!$D$6:$Z$47,23,FALSE))</f>
        <v/>
      </c>
      <c r="AX104" s="168" t="str">
        <f>IF(AX102="","",VLOOKUP(AX102,'シフト記号表（勤務時間帯）'!$D$6:$Z$47,23,FALSE))</f>
        <v/>
      </c>
      <c r="AY104" s="168"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86"/>
      <c r="H105" s="66"/>
      <c r="I105" s="75"/>
      <c r="J105" s="81"/>
      <c r="K105" s="81"/>
      <c r="L105" s="86"/>
      <c r="M105" s="92"/>
      <c r="N105" s="97"/>
      <c r="O105" s="102"/>
      <c r="P105" s="110" t="s">
        <v>34</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84"/>
      <c r="H106" s="64"/>
      <c r="I106" s="73"/>
      <c r="J106" s="79"/>
      <c r="K106" s="79"/>
      <c r="L106" s="84"/>
      <c r="M106" s="90"/>
      <c r="N106" s="95"/>
      <c r="O106" s="100"/>
      <c r="P106" s="106" t="s">
        <v>87</v>
      </c>
      <c r="Q106" s="113"/>
      <c r="R106" s="113"/>
      <c r="S106" s="125"/>
      <c r="T106" s="138"/>
      <c r="U106" s="156"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6"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6"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6"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6" t="str">
        <f>IF(AW105="","",VLOOKUP(AW105,'シフト記号表（勤務時間帯）'!$D$6:$X$47,21,FALSE))</f>
        <v/>
      </c>
      <c r="AX106" s="167" t="str">
        <f>IF(AX105="","",VLOOKUP(AX105,'シフト記号表（勤務時間帯）'!$D$6:$X$47,21,FALSE))</f>
        <v/>
      </c>
      <c r="AY106" s="167"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85">
        <f>C105</f>
        <v>0</v>
      </c>
      <c r="H107" s="65"/>
      <c r="I107" s="74"/>
      <c r="J107" s="80"/>
      <c r="K107" s="80"/>
      <c r="L107" s="85"/>
      <c r="M107" s="91"/>
      <c r="N107" s="96"/>
      <c r="O107" s="101"/>
      <c r="P107" s="310" t="s">
        <v>88</v>
      </c>
      <c r="Q107" s="114"/>
      <c r="R107" s="114"/>
      <c r="S107" s="129"/>
      <c r="T107" s="142"/>
      <c r="U107" s="157"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7"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7"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7"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7" t="str">
        <f>IF(AW105="","",VLOOKUP(AW105,'シフト記号表（勤務時間帯）'!$D$6:$Z$47,23,FALSE))</f>
        <v/>
      </c>
      <c r="AX107" s="168" t="str">
        <f>IF(AX105="","",VLOOKUP(AX105,'シフト記号表（勤務時間帯）'!$D$6:$Z$47,23,FALSE))</f>
        <v/>
      </c>
      <c r="AY107" s="168"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86"/>
      <c r="H108" s="66"/>
      <c r="I108" s="75"/>
      <c r="J108" s="81"/>
      <c r="K108" s="81"/>
      <c r="L108" s="86"/>
      <c r="M108" s="92"/>
      <c r="N108" s="97"/>
      <c r="O108" s="102"/>
      <c r="P108" s="110" t="s">
        <v>34</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84"/>
      <c r="H109" s="64"/>
      <c r="I109" s="73"/>
      <c r="J109" s="79"/>
      <c r="K109" s="79"/>
      <c r="L109" s="84"/>
      <c r="M109" s="90"/>
      <c r="N109" s="95"/>
      <c r="O109" s="100"/>
      <c r="P109" s="106" t="s">
        <v>87</v>
      </c>
      <c r="Q109" s="113"/>
      <c r="R109" s="113"/>
      <c r="S109" s="125"/>
      <c r="T109" s="138"/>
      <c r="U109" s="156"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6"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6"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6"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6" t="str">
        <f>IF(AW108="","",VLOOKUP(AW108,'シフト記号表（勤務時間帯）'!$D$6:$X$47,21,FALSE))</f>
        <v/>
      </c>
      <c r="AX109" s="167" t="str">
        <f>IF(AX108="","",VLOOKUP(AX108,'シフト記号表（勤務時間帯）'!$D$6:$X$47,21,FALSE))</f>
        <v/>
      </c>
      <c r="AY109" s="167"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85">
        <f>C108</f>
        <v>0</v>
      </c>
      <c r="H110" s="65"/>
      <c r="I110" s="74"/>
      <c r="J110" s="80"/>
      <c r="K110" s="80"/>
      <c r="L110" s="85"/>
      <c r="M110" s="91"/>
      <c r="N110" s="96"/>
      <c r="O110" s="101"/>
      <c r="P110" s="310" t="s">
        <v>88</v>
      </c>
      <c r="Q110" s="114"/>
      <c r="R110" s="114"/>
      <c r="S110" s="129"/>
      <c r="T110" s="142"/>
      <c r="U110" s="157"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7"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7"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7"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7" t="str">
        <f>IF(AW108="","",VLOOKUP(AW108,'シフト記号表（勤務時間帯）'!$D$6:$Z$47,23,FALSE))</f>
        <v/>
      </c>
      <c r="AX110" s="168" t="str">
        <f>IF(AX108="","",VLOOKUP(AX108,'シフト記号表（勤務時間帯）'!$D$6:$Z$47,23,FALSE))</f>
        <v/>
      </c>
      <c r="AY110" s="168"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86"/>
      <c r="H111" s="66"/>
      <c r="I111" s="75"/>
      <c r="J111" s="81"/>
      <c r="K111" s="81"/>
      <c r="L111" s="86"/>
      <c r="M111" s="92"/>
      <c r="N111" s="97"/>
      <c r="O111" s="102"/>
      <c r="P111" s="110" t="s">
        <v>34</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84"/>
      <c r="H112" s="64"/>
      <c r="I112" s="73"/>
      <c r="J112" s="79"/>
      <c r="K112" s="79"/>
      <c r="L112" s="84"/>
      <c r="M112" s="90"/>
      <c r="N112" s="95"/>
      <c r="O112" s="100"/>
      <c r="P112" s="106" t="s">
        <v>87</v>
      </c>
      <c r="Q112" s="113"/>
      <c r="R112" s="113"/>
      <c r="S112" s="125"/>
      <c r="T112" s="138"/>
      <c r="U112" s="156"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6"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6"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6"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6" t="str">
        <f>IF(AW111="","",VLOOKUP(AW111,'シフト記号表（勤務時間帯）'!$D$6:$X$47,21,FALSE))</f>
        <v/>
      </c>
      <c r="AX112" s="167" t="str">
        <f>IF(AX111="","",VLOOKUP(AX111,'シフト記号表（勤務時間帯）'!$D$6:$X$47,21,FALSE))</f>
        <v/>
      </c>
      <c r="AY112" s="167"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85">
        <f>C111</f>
        <v>0</v>
      </c>
      <c r="H113" s="65"/>
      <c r="I113" s="74"/>
      <c r="J113" s="80"/>
      <c r="K113" s="80"/>
      <c r="L113" s="85"/>
      <c r="M113" s="91"/>
      <c r="N113" s="96"/>
      <c r="O113" s="101"/>
      <c r="P113" s="310" t="s">
        <v>88</v>
      </c>
      <c r="Q113" s="114"/>
      <c r="R113" s="114"/>
      <c r="S113" s="129"/>
      <c r="T113" s="142"/>
      <c r="U113" s="157"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7"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7"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7"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7" t="str">
        <f>IF(AW111="","",VLOOKUP(AW111,'シフト記号表（勤務時間帯）'!$D$6:$Z$47,23,FALSE))</f>
        <v/>
      </c>
      <c r="AX113" s="168" t="str">
        <f>IF(AX111="","",VLOOKUP(AX111,'シフト記号表（勤務時間帯）'!$D$6:$Z$47,23,FALSE))</f>
        <v/>
      </c>
      <c r="AY113" s="168"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86"/>
      <c r="H114" s="66"/>
      <c r="I114" s="75"/>
      <c r="J114" s="81"/>
      <c r="K114" s="81"/>
      <c r="L114" s="86"/>
      <c r="M114" s="92"/>
      <c r="N114" s="97"/>
      <c r="O114" s="102"/>
      <c r="P114" s="110" t="s">
        <v>34</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84"/>
      <c r="H115" s="64"/>
      <c r="I115" s="73"/>
      <c r="J115" s="79"/>
      <c r="K115" s="79"/>
      <c r="L115" s="84"/>
      <c r="M115" s="90"/>
      <c r="N115" s="95"/>
      <c r="O115" s="100"/>
      <c r="P115" s="106" t="s">
        <v>87</v>
      </c>
      <c r="Q115" s="113"/>
      <c r="R115" s="113"/>
      <c r="S115" s="125"/>
      <c r="T115" s="138"/>
      <c r="U115" s="156"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6"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6"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6"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6" t="str">
        <f>IF(AW114="","",VLOOKUP(AW114,'シフト記号表（勤務時間帯）'!$D$6:$X$47,21,FALSE))</f>
        <v/>
      </c>
      <c r="AX115" s="167" t="str">
        <f>IF(AX114="","",VLOOKUP(AX114,'シフト記号表（勤務時間帯）'!$D$6:$X$47,21,FALSE))</f>
        <v/>
      </c>
      <c r="AY115" s="167"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85">
        <f>C114</f>
        <v>0</v>
      </c>
      <c r="H116" s="65"/>
      <c r="I116" s="74"/>
      <c r="J116" s="80"/>
      <c r="K116" s="80"/>
      <c r="L116" s="85"/>
      <c r="M116" s="91"/>
      <c r="N116" s="96"/>
      <c r="O116" s="101"/>
      <c r="P116" s="310" t="s">
        <v>88</v>
      </c>
      <c r="Q116" s="114"/>
      <c r="R116" s="114"/>
      <c r="S116" s="129"/>
      <c r="T116" s="142"/>
      <c r="U116" s="157"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7"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7"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7"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7" t="str">
        <f>IF(AW114="","",VLOOKUP(AW114,'シフト記号表（勤務時間帯）'!$D$6:$Z$47,23,FALSE))</f>
        <v/>
      </c>
      <c r="AX116" s="168" t="str">
        <f>IF(AX114="","",VLOOKUP(AX114,'シフト記号表（勤務時間帯）'!$D$6:$Z$47,23,FALSE))</f>
        <v/>
      </c>
      <c r="AY116" s="168"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86"/>
      <c r="H117" s="66"/>
      <c r="I117" s="75"/>
      <c r="J117" s="81"/>
      <c r="K117" s="81"/>
      <c r="L117" s="86"/>
      <c r="M117" s="92"/>
      <c r="N117" s="97"/>
      <c r="O117" s="102"/>
      <c r="P117" s="110" t="s">
        <v>34</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84"/>
      <c r="H118" s="64"/>
      <c r="I118" s="73"/>
      <c r="J118" s="79"/>
      <c r="K118" s="79"/>
      <c r="L118" s="84"/>
      <c r="M118" s="90"/>
      <c r="N118" s="95"/>
      <c r="O118" s="100"/>
      <c r="P118" s="106" t="s">
        <v>87</v>
      </c>
      <c r="Q118" s="113"/>
      <c r="R118" s="113"/>
      <c r="S118" s="125"/>
      <c r="T118" s="138"/>
      <c r="U118" s="156"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6"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6"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6"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6" t="str">
        <f>IF(AW117="","",VLOOKUP(AW117,'シフト記号表（勤務時間帯）'!$D$6:$X$47,21,FALSE))</f>
        <v/>
      </c>
      <c r="AX118" s="167" t="str">
        <f>IF(AX117="","",VLOOKUP(AX117,'シフト記号表（勤務時間帯）'!$D$6:$X$47,21,FALSE))</f>
        <v/>
      </c>
      <c r="AY118" s="167"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85">
        <f>C117</f>
        <v>0</v>
      </c>
      <c r="H119" s="65"/>
      <c r="I119" s="74"/>
      <c r="J119" s="80"/>
      <c r="K119" s="80"/>
      <c r="L119" s="85"/>
      <c r="M119" s="91"/>
      <c r="N119" s="96"/>
      <c r="O119" s="101"/>
      <c r="P119" s="310" t="s">
        <v>88</v>
      </c>
      <c r="Q119" s="114"/>
      <c r="R119" s="114"/>
      <c r="S119" s="129"/>
      <c r="T119" s="142"/>
      <c r="U119" s="157"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7"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7"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7"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7" t="str">
        <f>IF(AW117="","",VLOOKUP(AW117,'シフト記号表（勤務時間帯）'!$D$6:$Z$47,23,FALSE))</f>
        <v/>
      </c>
      <c r="AX119" s="168" t="str">
        <f>IF(AX117="","",VLOOKUP(AX117,'シフト記号表（勤務時間帯）'!$D$6:$Z$47,23,FALSE))</f>
        <v/>
      </c>
      <c r="AY119" s="168"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86"/>
      <c r="H120" s="66"/>
      <c r="I120" s="75"/>
      <c r="J120" s="81"/>
      <c r="K120" s="81"/>
      <c r="L120" s="86"/>
      <c r="M120" s="92"/>
      <c r="N120" s="97"/>
      <c r="O120" s="102"/>
      <c r="P120" s="110" t="s">
        <v>34</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84"/>
      <c r="H121" s="64"/>
      <c r="I121" s="73"/>
      <c r="J121" s="79"/>
      <c r="K121" s="79"/>
      <c r="L121" s="84"/>
      <c r="M121" s="90"/>
      <c r="N121" s="95"/>
      <c r="O121" s="100"/>
      <c r="P121" s="106" t="s">
        <v>87</v>
      </c>
      <c r="Q121" s="113"/>
      <c r="R121" s="113"/>
      <c r="S121" s="125"/>
      <c r="T121" s="138"/>
      <c r="U121" s="156"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6"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6"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6"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6" t="str">
        <f>IF(AW120="","",VLOOKUP(AW120,'シフト記号表（勤務時間帯）'!$D$6:$X$47,21,FALSE))</f>
        <v/>
      </c>
      <c r="AX121" s="167" t="str">
        <f>IF(AX120="","",VLOOKUP(AX120,'シフト記号表（勤務時間帯）'!$D$6:$X$47,21,FALSE))</f>
        <v/>
      </c>
      <c r="AY121" s="167"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85">
        <f>C120</f>
        <v>0</v>
      </c>
      <c r="H122" s="65"/>
      <c r="I122" s="74"/>
      <c r="J122" s="80"/>
      <c r="K122" s="80"/>
      <c r="L122" s="85"/>
      <c r="M122" s="91"/>
      <c r="N122" s="96"/>
      <c r="O122" s="101"/>
      <c r="P122" s="310" t="s">
        <v>88</v>
      </c>
      <c r="Q122" s="114"/>
      <c r="R122" s="114"/>
      <c r="S122" s="129"/>
      <c r="T122" s="142"/>
      <c r="U122" s="157"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7"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7"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7"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7" t="str">
        <f>IF(AW120="","",VLOOKUP(AW120,'シフト記号表（勤務時間帯）'!$D$6:$Z$47,23,FALSE))</f>
        <v/>
      </c>
      <c r="AX122" s="168" t="str">
        <f>IF(AX120="","",VLOOKUP(AX120,'シフト記号表（勤務時間帯）'!$D$6:$Z$47,23,FALSE))</f>
        <v/>
      </c>
      <c r="AY122" s="168"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86"/>
      <c r="H123" s="66"/>
      <c r="I123" s="75"/>
      <c r="J123" s="81"/>
      <c r="K123" s="81"/>
      <c r="L123" s="86"/>
      <c r="M123" s="92"/>
      <c r="N123" s="97"/>
      <c r="O123" s="102"/>
      <c r="P123" s="110" t="s">
        <v>34</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84"/>
      <c r="H124" s="64"/>
      <c r="I124" s="73"/>
      <c r="J124" s="79"/>
      <c r="K124" s="79"/>
      <c r="L124" s="84"/>
      <c r="M124" s="90"/>
      <c r="N124" s="95"/>
      <c r="O124" s="100"/>
      <c r="P124" s="106" t="s">
        <v>87</v>
      </c>
      <c r="Q124" s="113"/>
      <c r="R124" s="113"/>
      <c r="S124" s="125"/>
      <c r="T124" s="138"/>
      <c r="U124" s="156"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6"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6"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6"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6" t="str">
        <f>IF(AW123="","",VLOOKUP(AW123,'シフト記号表（勤務時間帯）'!$D$6:$X$47,21,FALSE))</f>
        <v/>
      </c>
      <c r="AX124" s="167" t="str">
        <f>IF(AX123="","",VLOOKUP(AX123,'シフト記号表（勤務時間帯）'!$D$6:$X$47,21,FALSE))</f>
        <v/>
      </c>
      <c r="AY124" s="167"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85">
        <f>C123</f>
        <v>0</v>
      </c>
      <c r="H125" s="65"/>
      <c r="I125" s="74"/>
      <c r="J125" s="80"/>
      <c r="K125" s="80"/>
      <c r="L125" s="85"/>
      <c r="M125" s="91"/>
      <c r="N125" s="96"/>
      <c r="O125" s="101"/>
      <c r="P125" s="310" t="s">
        <v>88</v>
      </c>
      <c r="Q125" s="114"/>
      <c r="R125" s="114"/>
      <c r="S125" s="129"/>
      <c r="T125" s="142"/>
      <c r="U125" s="157"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7"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7"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7"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7" t="str">
        <f>IF(AW123="","",VLOOKUP(AW123,'シフト記号表（勤務時間帯）'!$D$6:$Z$47,23,FALSE))</f>
        <v/>
      </c>
      <c r="AX125" s="168" t="str">
        <f>IF(AX123="","",VLOOKUP(AX123,'シフト記号表（勤務時間帯）'!$D$6:$Z$47,23,FALSE))</f>
        <v/>
      </c>
      <c r="AY125" s="168"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86"/>
      <c r="H126" s="66"/>
      <c r="I126" s="75"/>
      <c r="J126" s="81"/>
      <c r="K126" s="81"/>
      <c r="L126" s="86"/>
      <c r="M126" s="92"/>
      <c r="N126" s="97"/>
      <c r="O126" s="102"/>
      <c r="P126" s="110" t="s">
        <v>34</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84"/>
      <c r="H127" s="64"/>
      <c r="I127" s="73"/>
      <c r="J127" s="79"/>
      <c r="K127" s="79"/>
      <c r="L127" s="84"/>
      <c r="M127" s="90"/>
      <c r="N127" s="95"/>
      <c r="O127" s="100"/>
      <c r="P127" s="106" t="s">
        <v>87</v>
      </c>
      <c r="Q127" s="113"/>
      <c r="R127" s="113"/>
      <c r="S127" s="125"/>
      <c r="T127" s="138"/>
      <c r="U127" s="156"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6"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6"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6"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6" t="str">
        <f>IF(AW126="","",VLOOKUP(AW126,'シフト記号表（勤務時間帯）'!$D$6:$X$47,21,FALSE))</f>
        <v/>
      </c>
      <c r="AX127" s="167" t="str">
        <f>IF(AX126="","",VLOOKUP(AX126,'シフト記号表（勤務時間帯）'!$D$6:$X$47,21,FALSE))</f>
        <v/>
      </c>
      <c r="AY127" s="167"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85">
        <f>C126</f>
        <v>0</v>
      </c>
      <c r="H128" s="65"/>
      <c r="I128" s="74"/>
      <c r="J128" s="80"/>
      <c r="K128" s="80"/>
      <c r="L128" s="85"/>
      <c r="M128" s="91"/>
      <c r="N128" s="96"/>
      <c r="O128" s="101"/>
      <c r="P128" s="310" t="s">
        <v>88</v>
      </c>
      <c r="Q128" s="114"/>
      <c r="R128" s="114"/>
      <c r="S128" s="129"/>
      <c r="T128" s="142"/>
      <c r="U128" s="157"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7"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7"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7"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7" t="str">
        <f>IF(AW126="","",VLOOKUP(AW126,'シフト記号表（勤務時間帯）'!$D$6:$Z$47,23,FALSE))</f>
        <v/>
      </c>
      <c r="AX128" s="168" t="str">
        <f>IF(AX126="","",VLOOKUP(AX126,'シフト記号表（勤務時間帯）'!$D$6:$Z$47,23,FALSE))</f>
        <v/>
      </c>
      <c r="AY128" s="168"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86"/>
      <c r="H129" s="66"/>
      <c r="I129" s="75"/>
      <c r="J129" s="81"/>
      <c r="K129" s="81"/>
      <c r="L129" s="86"/>
      <c r="M129" s="92"/>
      <c r="N129" s="97"/>
      <c r="O129" s="102"/>
      <c r="P129" s="110" t="s">
        <v>34</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84"/>
      <c r="H130" s="64"/>
      <c r="I130" s="73"/>
      <c r="J130" s="79"/>
      <c r="K130" s="79"/>
      <c r="L130" s="84"/>
      <c r="M130" s="90"/>
      <c r="N130" s="95"/>
      <c r="O130" s="100"/>
      <c r="P130" s="106" t="s">
        <v>87</v>
      </c>
      <c r="Q130" s="113"/>
      <c r="R130" s="113"/>
      <c r="S130" s="125"/>
      <c r="T130" s="138"/>
      <c r="U130" s="156"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6"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6"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6"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6" t="str">
        <f>IF(AW129="","",VLOOKUP(AW129,'シフト記号表（勤務時間帯）'!$D$6:$X$47,21,FALSE))</f>
        <v/>
      </c>
      <c r="AX130" s="167" t="str">
        <f>IF(AX129="","",VLOOKUP(AX129,'シフト記号表（勤務時間帯）'!$D$6:$X$47,21,FALSE))</f>
        <v/>
      </c>
      <c r="AY130" s="167"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85">
        <f>C129</f>
        <v>0</v>
      </c>
      <c r="H131" s="65"/>
      <c r="I131" s="74"/>
      <c r="J131" s="80"/>
      <c r="K131" s="80"/>
      <c r="L131" s="85"/>
      <c r="M131" s="91"/>
      <c r="N131" s="96"/>
      <c r="O131" s="101"/>
      <c r="P131" s="310" t="s">
        <v>88</v>
      </c>
      <c r="Q131" s="114"/>
      <c r="R131" s="114"/>
      <c r="S131" s="129"/>
      <c r="T131" s="142"/>
      <c r="U131" s="157"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7"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7"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7"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7" t="str">
        <f>IF(AW129="","",VLOOKUP(AW129,'シフト記号表（勤務時間帯）'!$D$6:$Z$47,23,FALSE))</f>
        <v/>
      </c>
      <c r="AX131" s="168" t="str">
        <f>IF(AX129="","",VLOOKUP(AX129,'シフト記号表（勤務時間帯）'!$D$6:$Z$47,23,FALSE))</f>
        <v/>
      </c>
      <c r="AY131" s="168"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86"/>
      <c r="H132" s="66"/>
      <c r="I132" s="75"/>
      <c r="J132" s="81"/>
      <c r="K132" s="81"/>
      <c r="L132" s="86"/>
      <c r="M132" s="92"/>
      <c r="N132" s="97"/>
      <c r="O132" s="102"/>
      <c r="P132" s="110" t="s">
        <v>34</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84"/>
      <c r="H133" s="64"/>
      <c r="I133" s="73"/>
      <c r="J133" s="79"/>
      <c r="K133" s="79"/>
      <c r="L133" s="84"/>
      <c r="M133" s="90"/>
      <c r="N133" s="95"/>
      <c r="O133" s="100"/>
      <c r="P133" s="106" t="s">
        <v>87</v>
      </c>
      <c r="Q133" s="113"/>
      <c r="R133" s="113"/>
      <c r="S133" s="125"/>
      <c r="T133" s="138"/>
      <c r="U133" s="156"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6"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6"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6"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6" t="str">
        <f>IF(AW132="","",VLOOKUP(AW132,'シフト記号表（勤務時間帯）'!$D$6:$X$47,21,FALSE))</f>
        <v/>
      </c>
      <c r="AX133" s="167" t="str">
        <f>IF(AX132="","",VLOOKUP(AX132,'シフト記号表（勤務時間帯）'!$D$6:$X$47,21,FALSE))</f>
        <v/>
      </c>
      <c r="AY133" s="167"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85">
        <f>C132</f>
        <v>0</v>
      </c>
      <c r="H134" s="65"/>
      <c r="I134" s="74"/>
      <c r="J134" s="80"/>
      <c r="K134" s="80"/>
      <c r="L134" s="85"/>
      <c r="M134" s="91"/>
      <c r="N134" s="96"/>
      <c r="O134" s="101"/>
      <c r="P134" s="310" t="s">
        <v>88</v>
      </c>
      <c r="Q134" s="114"/>
      <c r="R134" s="114"/>
      <c r="S134" s="129"/>
      <c r="T134" s="142"/>
      <c r="U134" s="157"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7"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7"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7"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7" t="str">
        <f>IF(AW132="","",VLOOKUP(AW132,'シフト記号表（勤務時間帯）'!$D$6:$Z$47,23,FALSE))</f>
        <v/>
      </c>
      <c r="AX134" s="168" t="str">
        <f>IF(AX132="","",VLOOKUP(AX132,'シフト記号表（勤務時間帯）'!$D$6:$Z$47,23,FALSE))</f>
        <v/>
      </c>
      <c r="AY134" s="168"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86"/>
      <c r="H135" s="66"/>
      <c r="I135" s="75"/>
      <c r="J135" s="81"/>
      <c r="K135" s="81"/>
      <c r="L135" s="86"/>
      <c r="M135" s="92"/>
      <c r="N135" s="97"/>
      <c r="O135" s="102"/>
      <c r="P135" s="110" t="s">
        <v>34</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84"/>
      <c r="H136" s="64"/>
      <c r="I136" s="73"/>
      <c r="J136" s="79"/>
      <c r="K136" s="79"/>
      <c r="L136" s="84"/>
      <c r="M136" s="90"/>
      <c r="N136" s="95"/>
      <c r="O136" s="100"/>
      <c r="P136" s="106" t="s">
        <v>87</v>
      </c>
      <c r="Q136" s="113"/>
      <c r="R136" s="113"/>
      <c r="S136" s="125"/>
      <c r="T136" s="138"/>
      <c r="U136" s="156"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6"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6"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6"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6" t="str">
        <f>IF(AW135="","",VLOOKUP(AW135,'シフト記号表（勤務時間帯）'!$D$6:$X$47,21,FALSE))</f>
        <v/>
      </c>
      <c r="AX136" s="167" t="str">
        <f>IF(AX135="","",VLOOKUP(AX135,'シフト記号表（勤務時間帯）'!$D$6:$X$47,21,FALSE))</f>
        <v/>
      </c>
      <c r="AY136" s="167"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85">
        <f>C135</f>
        <v>0</v>
      </c>
      <c r="H137" s="65"/>
      <c r="I137" s="74"/>
      <c r="J137" s="80"/>
      <c r="K137" s="80"/>
      <c r="L137" s="85"/>
      <c r="M137" s="91"/>
      <c r="N137" s="96"/>
      <c r="O137" s="101"/>
      <c r="P137" s="310" t="s">
        <v>88</v>
      </c>
      <c r="Q137" s="114"/>
      <c r="R137" s="114"/>
      <c r="S137" s="129"/>
      <c r="T137" s="142"/>
      <c r="U137" s="157"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7"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7"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7"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7" t="str">
        <f>IF(AW135="","",VLOOKUP(AW135,'シフト記号表（勤務時間帯）'!$D$6:$Z$47,23,FALSE))</f>
        <v/>
      </c>
      <c r="AX137" s="168" t="str">
        <f>IF(AX135="","",VLOOKUP(AX135,'シフト記号表（勤務時間帯）'!$D$6:$Z$47,23,FALSE))</f>
        <v/>
      </c>
      <c r="AY137" s="168"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86"/>
      <c r="H138" s="66"/>
      <c r="I138" s="75"/>
      <c r="J138" s="81"/>
      <c r="K138" s="81"/>
      <c r="L138" s="86"/>
      <c r="M138" s="92"/>
      <c r="N138" s="97"/>
      <c r="O138" s="102"/>
      <c r="P138" s="110" t="s">
        <v>34</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84"/>
      <c r="H139" s="64"/>
      <c r="I139" s="73"/>
      <c r="J139" s="79"/>
      <c r="K139" s="79"/>
      <c r="L139" s="84"/>
      <c r="M139" s="90"/>
      <c r="N139" s="95"/>
      <c r="O139" s="100"/>
      <c r="P139" s="106" t="s">
        <v>87</v>
      </c>
      <c r="Q139" s="113"/>
      <c r="R139" s="113"/>
      <c r="S139" s="125"/>
      <c r="T139" s="138"/>
      <c r="U139" s="156"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6"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6"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6"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6" t="str">
        <f>IF(AW138="","",VLOOKUP(AW138,'シフト記号表（勤務時間帯）'!$D$6:$X$47,21,FALSE))</f>
        <v/>
      </c>
      <c r="AX139" s="167" t="str">
        <f>IF(AX138="","",VLOOKUP(AX138,'シフト記号表（勤務時間帯）'!$D$6:$X$47,21,FALSE))</f>
        <v/>
      </c>
      <c r="AY139" s="167"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85">
        <f>C138</f>
        <v>0</v>
      </c>
      <c r="H140" s="65"/>
      <c r="I140" s="74"/>
      <c r="J140" s="80"/>
      <c r="K140" s="80"/>
      <c r="L140" s="85"/>
      <c r="M140" s="91"/>
      <c r="N140" s="96"/>
      <c r="O140" s="101"/>
      <c r="P140" s="310" t="s">
        <v>88</v>
      </c>
      <c r="Q140" s="114"/>
      <c r="R140" s="114"/>
      <c r="S140" s="129"/>
      <c r="T140" s="142"/>
      <c r="U140" s="157"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7"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7"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7"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7" t="str">
        <f>IF(AW138="","",VLOOKUP(AW138,'シフト記号表（勤務時間帯）'!$D$6:$Z$47,23,FALSE))</f>
        <v/>
      </c>
      <c r="AX140" s="168" t="str">
        <f>IF(AX138="","",VLOOKUP(AX138,'シフト記号表（勤務時間帯）'!$D$6:$Z$47,23,FALSE))</f>
        <v/>
      </c>
      <c r="AY140" s="168"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86"/>
      <c r="H141" s="66"/>
      <c r="I141" s="75"/>
      <c r="J141" s="81"/>
      <c r="K141" s="81"/>
      <c r="L141" s="86"/>
      <c r="M141" s="92"/>
      <c r="N141" s="97"/>
      <c r="O141" s="102"/>
      <c r="P141" s="110" t="s">
        <v>34</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84"/>
      <c r="H142" s="64"/>
      <c r="I142" s="73"/>
      <c r="J142" s="79"/>
      <c r="K142" s="79"/>
      <c r="L142" s="84"/>
      <c r="M142" s="90"/>
      <c r="N142" s="95"/>
      <c r="O142" s="100"/>
      <c r="P142" s="106" t="s">
        <v>87</v>
      </c>
      <c r="Q142" s="113"/>
      <c r="R142" s="113"/>
      <c r="S142" s="125"/>
      <c r="T142" s="138"/>
      <c r="U142" s="156"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6"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6"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6"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6" t="str">
        <f>IF(AW141="","",VLOOKUP(AW141,'シフト記号表（勤務時間帯）'!$D$6:$X$47,21,FALSE))</f>
        <v/>
      </c>
      <c r="AX142" s="167" t="str">
        <f>IF(AX141="","",VLOOKUP(AX141,'シフト記号表（勤務時間帯）'!$D$6:$X$47,21,FALSE))</f>
        <v/>
      </c>
      <c r="AY142" s="167"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85">
        <f>C141</f>
        <v>0</v>
      </c>
      <c r="H143" s="65"/>
      <c r="I143" s="74"/>
      <c r="J143" s="80"/>
      <c r="K143" s="80"/>
      <c r="L143" s="85"/>
      <c r="M143" s="91"/>
      <c r="N143" s="96"/>
      <c r="O143" s="101"/>
      <c r="P143" s="310" t="s">
        <v>88</v>
      </c>
      <c r="Q143" s="114"/>
      <c r="R143" s="114"/>
      <c r="S143" s="129"/>
      <c r="T143" s="142"/>
      <c r="U143" s="157"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7"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7"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7"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7" t="str">
        <f>IF(AW141="","",VLOOKUP(AW141,'シフト記号表（勤務時間帯）'!$D$6:$Z$47,23,FALSE))</f>
        <v/>
      </c>
      <c r="AX143" s="168" t="str">
        <f>IF(AX141="","",VLOOKUP(AX141,'シフト記号表（勤務時間帯）'!$D$6:$Z$47,23,FALSE))</f>
        <v/>
      </c>
      <c r="AY143" s="168"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86"/>
      <c r="H144" s="66"/>
      <c r="I144" s="75"/>
      <c r="J144" s="81"/>
      <c r="K144" s="81"/>
      <c r="L144" s="86"/>
      <c r="M144" s="92"/>
      <c r="N144" s="97"/>
      <c r="O144" s="102"/>
      <c r="P144" s="110" t="s">
        <v>34</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84"/>
      <c r="H145" s="64"/>
      <c r="I145" s="73"/>
      <c r="J145" s="79"/>
      <c r="K145" s="79"/>
      <c r="L145" s="84"/>
      <c r="M145" s="90"/>
      <c r="N145" s="95"/>
      <c r="O145" s="100"/>
      <c r="P145" s="106" t="s">
        <v>87</v>
      </c>
      <c r="Q145" s="113"/>
      <c r="R145" s="113"/>
      <c r="S145" s="125"/>
      <c r="T145" s="138"/>
      <c r="U145" s="156"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6"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6"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6"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6" t="str">
        <f>IF(AW144="","",VLOOKUP(AW144,'シフト記号表（勤務時間帯）'!$D$6:$X$47,21,FALSE))</f>
        <v/>
      </c>
      <c r="AX145" s="167" t="str">
        <f>IF(AX144="","",VLOOKUP(AX144,'シフト記号表（勤務時間帯）'!$D$6:$X$47,21,FALSE))</f>
        <v/>
      </c>
      <c r="AY145" s="167"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85">
        <f>C144</f>
        <v>0</v>
      </c>
      <c r="H146" s="65"/>
      <c r="I146" s="74"/>
      <c r="J146" s="80"/>
      <c r="K146" s="80"/>
      <c r="L146" s="85"/>
      <c r="M146" s="91"/>
      <c r="N146" s="96"/>
      <c r="O146" s="101"/>
      <c r="P146" s="310" t="s">
        <v>88</v>
      </c>
      <c r="Q146" s="114"/>
      <c r="R146" s="114"/>
      <c r="S146" s="129"/>
      <c r="T146" s="142"/>
      <c r="U146" s="157"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7"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7"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7"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7" t="str">
        <f>IF(AW144="","",VLOOKUP(AW144,'シフト記号表（勤務時間帯）'!$D$6:$Z$47,23,FALSE))</f>
        <v/>
      </c>
      <c r="AX146" s="168" t="str">
        <f>IF(AX144="","",VLOOKUP(AX144,'シフト記号表（勤務時間帯）'!$D$6:$Z$47,23,FALSE))</f>
        <v/>
      </c>
      <c r="AY146" s="168"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86"/>
      <c r="H147" s="66"/>
      <c r="I147" s="75"/>
      <c r="J147" s="81"/>
      <c r="K147" s="81"/>
      <c r="L147" s="86"/>
      <c r="M147" s="92"/>
      <c r="N147" s="97"/>
      <c r="O147" s="102"/>
      <c r="P147" s="110" t="s">
        <v>34</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84"/>
      <c r="H148" s="64"/>
      <c r="I148" s="73"/>
      <c r="J148" s="79"/>
      <c r="K148" s="79"/>
      <c r="L148" s="84"/>
      <c r="M148" s="90"/>
      <c r="N148" s="95"/>
      <c r="O148" s="100"/>
      <c r="P148" s="106" t="s">
        <v>87</v>
      </c>
      <c r="Q148" s="113"/>
      <c r="R148" s="113"/>
      <c r="S148" s="125"/>
      <c r="T148" s="138"/>
      <c r="U148" s="156"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6"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6"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6"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6" t="str">
        <f>IF(AW147="","",VLOOKUP(AW147,'シフト記号表（勤務時間帯）'!$D$6:$X$47,21,FALSE))</f>
        <v/>
      </c>
      <c r="AX148" s="167" t="str">
        <f>IF(AX147="","",VLOOKUP(AX147,'シフト記号表（勤務時間帯）'!$D$6:$X$47,21,FALSE))</f>
        <v/>
      </c>
      <c r="AY148" s="167"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85">
        <f>C147</f>
        <v>0</v>
      </c>
      <c r="H149" s="65"/>
      <c r="I149" s="74"/>
      <c r="J149" s="80"/>
      <c r="K149" s="80"/>
      <c r="L149" s="85"/>
      <c r="M149" s="91"/>
      <c r="N149" s="96"/>
      <c r="O149" s="101"/>
      <c r="P149" s="310" t="s">
        <v>88</v>
      </c>
      <c r="Q149" s="114"/>
      <c r="R149" s="114"/>
      <c r="S149" s="129"/>
      <c r="T149" s="142"/>
      <c r="U149" s="157"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7"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7"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7"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7" t="str">
        <f>IF(AW147="","",VLOOKUP(AW147,'シフト記号表（勤務時間帯）'!$D$6:$Z$47,23,FALSE))</f>
        <v/>
      </c>
      <c r="AX149" s="168" t="str">
        <f>IF(AX147="","",VLOOKUP(AX147,'シフト記号表（勤務時間帯）'!$D$6:$Z$47,23,FALSE))</f>
        <v/>
      </c>
      <c r="AY149" s="168"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86"/>
      <c r="H150" s="66"/>
      <c r="I150" s="75"/>
      <c r="J150" s="81"/>
      <c r="K150" s="81"/>
      <c r="L150" s="86"/>
      <c r="M150" s="92"/>
      <c r="N150" s="97"/>
      <c r="O150" s="102"/>
      <c r="P150" s="110" t="s">
        <v>34</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84"/>
      <c r="H151" s="64"/>
      <c r="I151" s="73"/>
      <c r="J151" s="79"/>
      <c r="K151" s="79"/>
      <c r="L151" s="84"/>
      <c r="M151" s="90"/>
      <c r="N151" s="95"/>
      <c r="O151" s="100"/>
      <c r="P151" s="106" t="s">
        <v>87</v>
      </c>
      <c r="Q151" s="113"/>
      <c r="R151" s="113"/>
      <c r="S151" s="125"/>
      <c r="T151" s="138"/>
      <c r="U151" s="156"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6"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6"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6"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6" t="str">
        <f>IF(AW150="","",VLOOKUP(AW150,'シフト記号表（勤務時間帯）'!$D$6:$X$47,21,FALSE))</f>
        <v/>
      </c>
      <c r="AX151" s="167" t="str">
        <f>IF(AX150="","",VLOOKUP(AX150,'シフト記号表（勤務時間帯）'!$D$6:$X$47,21,FALSE))</f>
        <v/>
      </c>
      <c r="AY151" s="167"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85">
        <f>C150</f>
        <v>0</v>
      </c>
      <c r="H152" s="65"/>
      <c r="I152" s="74"/>
      <c r="J152" s="80"/>
      <c r="K152" s="80"/>
      <c r="L152" s="85"/>
      <c r="M152" s="91"/>
      <c r="N152" s="96"/>
      <c r="O152" s="101"/>
      <c r="P152" s="310" t="s">
        <v>88</v>
      </c>
      <c r="Q152" s="114"/>
      <c r="R152" s="114"/>
      <c r="S152" s="129"/>
      <c r="T152" s="142"/>
      <c r="U152" s="157"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7"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7"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7"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7" t="str">
        <f>IF(AW150="","",VLOOKUP(AW150,'シフト記号表（勤務時間帯）'!$D$6:$Z$47,23,FALSE))</f>
        <v/>
      </c>
      <c r="AX152" s="168" t="str">
        <f>IF(AX150="","",VLOOKUP(AX150,'シフト記号表（勤務時間帯）'!$D$6:$Z$47,23,FALSE))</f>
        <v/>
      </c>
      <c r="AY152" s="168"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86"/>
      <c r="H153" s="66"/>
      <c r="I153" s="75"/>
      <c r="J153" s="81"/>
      <c r="K153" s="81"/>
      <c r="L153" s="86"/>
      <c r="M153" s="92"/>
      <c r="N153" s="97"/>
      <c r="O153" s="102"/>
      <c r="P153" s="110" t="s">
        <v>34</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84"/>
      <c r="H154" s="64"/>
      <c r="I154" s="73"/>
      <c r="J154" s="79"/>
      <c r="K154" s="79"/>
      <c r="L154" s="84"/>
      <c r="M154" s="90"/>
      <c r="N154" s="95"/>
      <c r="O154" s="100"/>
      <c r="P154" s="106" t="s">
        <v>87</v>
      </c>
      <c r="Q154" s="113"/>
      <c r="R154" s="113"/>
      <c r="S154" s="125"/>
      <c r="T154" s="138"/>
      <c r="U154" s="156"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6"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6"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6"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6" t="str">
        <f>IF(AW153="","",VLOOKUP(AW153,'シフト記号表（勤務時間帯）'!$D$6:$X$47,21,FALSE))</f>
        <v/>
      </c>
      <c r="AX154" s="167" t="str">
        <f>IF(AX153="","",VLOOKUP(AX153,'シフト記号表（勤務時間帯）'!$D$6:$X$47,21,FALSE))</f>
        <v/>
      </c>
      <c r="AY154" s="167"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85">
        <f>C153</f>
        <v>0</v>
      </c>
      <c r="H155" s="65"/>
      <c r="I155" s="74"/>
      <c r="J155" s="80"/>
      <c r="K155" s="80"/>
      <c r="L155" s="85"/>
      <c r="M155" s="91"/>
      <c r="N155" s="96"/>
      <c r="O155" s="101"/>
      <c r="P155" s="310" t="s">
        <v>88</v>
      </c>
      <c r="Q155" s="114"/>
      <c r="R155" s="114"/>
      <c r="S155" s="129"/>
      <c r="T155" s="142"/>
      <c r="U155" s="157"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7"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7"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7"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7" t="str">
        <f>IF(AW153="","",VLOOKUP(AW153,'シフト記号表（勤務時間帯）'!$D$6:$Z$47,23,FALSE))</f>
        <v/>
      </c>
      <c r="AX155" s="168" t="str">
        <f>IF(AX153="","",VLOOKUP(AX153,'シフト記号表（勤務時間帯）'!$D$6:$Z$47,23,FALSE))</f>
        <v/>
      </c>
      <c r="AY155" s="168"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86"/>
      <c r="H156" s="66"/>
      <c r="I156" s="75"/>
      <c r="J156" s="81"/>
      <c r="K156" s="81"/>
      <c r="L156" s="86"/>
      <c r="M156" s="92"/>
      <c r="N156" s="97"/>
      <c r="O156" s="102"/>
      <c r="P156" s="110" t="s">
        <v>34</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84"/>
      <c r="H157" s="64"/>
      <c r="I157" s="73"/>
      <c r="J157" s="79"/>
      <c r="K157" s="79"/>
      <c r="L157" s="84"/>
      <c r="M157" s="90"/>
      <c r="N157" s="95"/>
      <c r="O157" s="100"/>
      <c r="P157" s="106" t="s">
        <v>87</v>
      </c>
      <c r="Q157" s="113"/>
      <c r="R157" s="113"/>
      <c r="S157" s="125"/>
      <c r="T157" s="138"/>
      <c r="U157" s="156"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6"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6"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6"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6" t="str">
        <f>IF(AW156="","",VLOOKUP(AW156,'シフト記号表（勤務時間帯）'!$D$6:$X$47,21,FALSE))</f>
        <v/>
      </c>
      <c r="AX157" s="167" t="str">
        <f>IF(AX156="","",VLOOKUP(AX156,'シフト記号表（勤務時間帯）'!$D$6:$X$47,21,FALSE))</f>
        <v/>
      </c>
      <c r="AY157" s="167"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85">
        <f>C156</f>
        <v>0</v>
      </c>
      <c r="H158" s="65"/>
      <c r="I158" s="74"/>
      <c r="J158" s="80"/>
      <c r="K158" s="80"/>
      <c r="L158" s="85"/>
      <c r="M158" s="91"/>
      <c r="N158" s="96"/>
      <c r="O158" s="101"/>
      <c r="P158" s="310" t="s">
        <v>88</v>
      </c>
      <c r="Q158" s="114"/>
      <c r="R158" s="114"/>
      <c r="S158" s="129"/>
      <c r="T158" s="142"/>
      <c r="U158" s="157"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7"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7"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7"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7" t="str">
        <f>IF(AW156="","",VLOOKUP(AW156,'シフト記号表（勤務時間帯）'!$D$6:$Z$47,23,FALSE))</f>
        <v/>
      </c>
      <c r="AX158" s="168" t="str">
        <f>IF(AX156="","",VLOOKUP(AX156,'シフト記号表（勤務時間帯）'!$D$6:$Z$47,23,FALSE))</f>
        <v/>
      </c>
      <c r="AY158" s="168"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86"/>
      <c r="H159" s="66"/>
      <c r="I159" s="75"/>
      <c r="J159" s="81"/>
      <c r="K159" s="81"/>
      <c r="L159" s="86"/>
      <c r="M159" s="92"/>
      <c r="N159" s="97"/>
      <c r="O159" s="102"/>
      <c r="P159" s="110" t="s">
        <v>34</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84"/>
      <c r="H160" s="64"/>
      <c r="I160" s="73"/>
      <c r="J160" s="79"/>
      <c r="K160" s="79"/>
      <c r="L160" s="84"/>
      <c r="M160" s="90"/>
      <c r="N160" s="95"/>
      <c r="O160" s="100"/>
      <c r="P160" s="106" t="s">
        <v>87</v>
      </c>
      <c r="Q160" s="113"/>
      <c r="R160" s="113"/>
      <c r="S160" s="125"/>
      <c r="T160" s="138"/>
      <c r="U160" s="156"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6"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6"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6"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6" t="str">
        <f>IF(AW159="","",VLOOKUP(AW159,'シフト記号表（勤務時間帯）'!$D$6:$X$47,21,FALSE))</f>
        <v/>
      </c>
      <c r="AX160" s="167" t="str">
        <f>IF(AX159="","",VLOOKUP(AX159,'シフト記号表（勤務時間帯）'!$D$6:$X$47,21,FALSE))</f>
        <v/>
      </c>
      <c r="AY160" s="167"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85">
        <f>C159</f>
        <v>0</v>
      </c>
      <c r="H161" s="65"/>
      <c r="I161" s="74"/>
      <c r="J161" s="80"/>
      <c r="K161" s="80"/>
      <c r="L161" s="85"/>
      <c r="M161" s="91"/>
      <c r="N161" s="96"/>
      <c r="O161" s="101"/>
      <c r="P161" s="310" t="s">
        <v>88</v>
      </c>
      <c r="Q161" s="114"/>
      <c r="R161" s="114"/>
      <c r="S161" s="129"/>
      <c r="T161" s="142"/>
      <c r="U161" s="157"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7"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7"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7"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7" t="str">
        <f>IF(AW159="","",VLOOKUP(AW159,'シフト記号表（勤務時間帯）'!$D$6:$Z$47,23,FALSE))</f>
        <v/>
      </c>
      <c r="AX161" s="168" t="str">
        <f>IF(AX159="","",VLOOKUP(AX159,'シフト記号表（勤務時間帯）'!$D$6:$Z$47,23,FALSE))</f>
        <v/>
      </c>
      <c r="AY161" s="168"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86"/>
      <c r="H162" s="66"/>
      <c r="I162" s="75"/>
      <c r="J162" s="81"/>
      <c r="K162" s="81"/>
      <c r="L162" s="86"/>
      <c r="M162" s="92"/>
      <c r="N162" s="97"/>
      <c r="O162" s="102"/>
      <c r="P162" s="110" t="s">
        <v>34</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84"/>
      <c r="H163" s="64"/>
      <c r="I163" s="73"/>
      <c r="J163" s="79"/>
      <c r="K163" s="79"/>
      <c r="L163" s="84"/>
      <c r="M163" s="90"/>
      <c r="N163" s="95"/>
      <c r="O163" s="100"/>
      <c r="P163" s="106" t="s">
        <v>87</v>
      </c>
      <c r="Q163" s="113"/>
      <c r="R163" s="113"/>
      <c r="S163" s="125"/>
      <c r="T163" s="138"/>
      <c r="U163" s="156"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6"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6"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6"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6" t="str">
        <f>IF(AW162="","",VLOOKUP(AW162,'シフト記号表（勤務時間帯）'!$D$6:$X$47,21,FALSE))</f>
        <v/>
      </c>
      <c r="AX163" s="167" t="str">
        <f>IF(AX162="","",VLOOKUP(AX162,'シフト記号表（勤務時間帯）'!$D$6:$X$47,21,FALSE))</f>
        <v/>
      </c>
      <c r="AY163" s="167"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85">
        <f>C162</f>
        <v>0</v>
      </c>
      <c r="H164" s="65"/>
      <c r="I164" s="74"/>
      <c r="J164" s="80"/>
      <c r="K164" s="80"/>
      <c r="L164" s="85"/>
      <c r="M164" s="91"/>
      <c r="N164" s="96"/>
      <c r="O164" s="101"/>
      <c r="P164" s="310" t="s">
        <v>88</v>
      </c>
      <c r="Q164" s="114"/>
      <c r="R164" s="114"/>
      <c r="S164" s="129"/>
      <c r="T164" s="142"/>
      <c r="U164" s="157"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7"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7"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7"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7" t="str">
        <f>IF(AW162="","",VLOOKUP(AW162,'シフト記号表（勤務時間帯）'!$D$6:$Z$47,23,FALSE))</f>
        <v/>
      </c>
      <c r="AX164" s="168" t="str">
        <f>IF(AX162="","",VLOOKUP(AX162,'シフト記号表（勤務時間帯）'!$D$6:$Z$47,23,FALSE))</f>
        <v/>
      </c>
      <c r="AY164" s="168"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86"/>
      <c r="H165" s="66"/>
      <c r="I165" s="75"/>
      <c r="J165" s="81"/>
      <c r="K165" s="81"/>
      <c r="L165" s="86"/>
      <c r="M165" s="92"/>
      <c r="N165" s="97"/>
      <c r="O165" s="102"/>
      <c r="P165" s="110" t="s">
        <v>34</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84"/>
      <c r="H166" s="64"/>
      <c r="I166" s="73"/>
      <c r="J166" s="79"/>
      <c r="K166" s="79"/>
      <c r="L166" s="84"/>
      <c r="M166" s="90"/>
      <c r="N166" s="95"/>
      <c r="O166" s="100"/>
      <c r="P166" s="106" t="s">
        <v>87</v>
      </c>
      <c r="Q166" s="113"/>
      <c r="R166" s="113"/>
      <c r="S166" s="125"/>
      <c r="T166" s="138"/>
      <c r="U166" s="156"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6"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6"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6"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6" t="str">
        <f>IF(AW165="","",VLOOKUP(AW165,'シフト記号表（勤務時間帯）'!$D$6:$X$47,21,FALSE))</f>
        <v/>
      </c>
      <c r="AX166" s="167" t="str">
        <f>IF(AX165="","",VLOOKUP(AX165,'シフト記号表（勤務時間帯）'!$D$6:$X$47,21,FALSE))</f>
        <v/>
      </c>
      <c r="AY166" s="167"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85">
        <f>C165</f>
        <v>0</v>
      </c>
      <c r="H167" s="65"/>
      <c r="I167" s="74"/>
      <c r="J167" s="80"/>
      <c r="K167" s="80"/>
      <c r="L167" s="85"/>
      <c r="M167" s="91"/>
      <c r="N167" s="96"/>
      <c r="O167" s="101"/>
      <c r="P167" s="310" t="s">
        <v>88</v>
      </c>
      <c r="Q167" s="114"/>
      <c r="R167" s="114"/>
      <c r="S167" s="129"/>
      <c r="T167" s="142"/>
      <c r="U167" s="157"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7"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7"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7"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7" t="str">
        <f>IF(AW165="","",VLOOKUP(AW165,'シフト記号表（勤務時間帯）'!$D$6:$Z$47,23,FALSE))</f>
        <v/>
      </c>
      <c r="AX167" s="168" t="str">
        <f>IF(AX165="","",VLOOKUP(AX165,'シフト記号表（勤務時間帯）'!$D$6:$Z$47,23,FALSE))</f>
        <v/>
      </c>
      <c r="AY167" s="168"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86"/>
      <c r="H168" s="66"/>
      <c r="I168" s="75"/>
      <c r="J168" s="81"/>
      <c r="K168" s="81"/>
      <c r="L168" s="86"/>
      <c r="M168" s="92"/>
      <c r="N168" s="97"/>
      <c r="O168" s="102"/>
      <c r="P168" s="110" t="s">
        <v>34</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84"/>
      <c r="H169" s="64"/>
      <c r="I169" s="73"/>
      <c r="J169" s="79"/>
      <c r="K169" s="79"/>
      <c r="L169" s="84"/>
      <c r="M169" s="90"/>
      <c r="N169" s="95"/>
      <c r="O169" s="100"/>
      <c r="P169" s="106" t="s">
        <v>87</v>
      </c>
      <c r="Q169" s="113"/>
      <c r="R169" s="113"/>
      <c r="S169" s="125"/>
      <c r="T169" s="138"/>
      <c r="U169" s="156"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6"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6"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6"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6" t="str">
        <f>IF(AW168="","",VLOOKUP(AW168,'シフト記号表（勤務時間帯）'!$D$6:$X$47,21,FALSE))</f>
        <v/>
      </c>
      <c r="AX169" s="167" t="str">
        <f>IF(AX168="","",VLOOKUP(AX168,'シフト記号表（勤務時間帯）'!$D$6:$X$47,21,FALSE))</f>
        <v/>
      </c>
      <c r="AY169" s="167"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85">
        <f>C168</f>
        <v>0</v>
      </c>
      <c r="H170" s="65"/>
      <c r="I170" s="74"/>
      <c r="J170" s="80"/>
      <c r="K170" s="80"/>
      <c r="L170" s="85"/>
      <c r="M170" s="91"/>
      <c r="N170" s="96"/>
      <c r="O170" s="101"/>
      <c r="P170" s="310" t="s">
        <v>88</v>
      </c>
      <c r="Q170" s="114"/>
      <c r="R170" s="114"/>
      <c r="S170" s="129"/>
      <c r="T170" s="142"/>
      <c r="U170" s="157"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7"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7"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7"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7" t="str">
        <f>IF(AW168="","",VLOOKUP(AW168,'シフト記号表（勤務時間帯）'!$D$6:$Z$47,23,FALSE))</f>
        <v/>
      </c>
      <c r="AX170" s="168" t="str">
        <f>IF(AX168="","",VLOOKUP(AX168,'シフト記号表（勤務時間帯）'!$D$6:$Z$47,23,FALSE))</f>
        <v/>
      </c>
      <c r="AY170" s="168"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162</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194</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209</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210</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c r="A233" s="1"/>
      <c r="B233" s="1"/>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sheetProtection sheet="1" insertRows="0" deleteRows="0"/>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7"/>
  <sheetViews>
    <sheetView showGridLines="0" view="pageBreakPreview" zoomScale="75" zoomScaleNormal="55" zoomScaleSheetLayoutView="75" workbookViewId="0">
      <selection activeCell="AH2" sqref="AH2:AI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20</v>
      </c>
      <c r="AR1" s="208" t="s">
        <v>186</v>
      </c>
      <c r="AS1" s="210"/>
      <c r="AT1" s="210"/>
      <c r="AU1" s="210"/>
      <c r="AV1" s="210"/>
      <c r="AW1" s="210"/>
      <c r="AX1" s="210"/>
      <c r="AY1" s="210"/>
      <c r="AZ1" s="210"/>
      <c r="BA1" s="210"/>
      <c r="BB1" s="210"/>
      <c r="BC1" s="210"/>
      <c r="BD1" s="210"/>
      <c r="BE1" s="210"/>
      <c r="BF1" s="210"/>
      <c r="BG1" s="210"/>
      <c r="BH1" s="88" t="s">
        <v>9</v>
      </c>
    </row>
    <row r="2" spans="2:65" s="3" customFormat="1" ht="20.25" customHeight="1">
      <c r="H2" s="57"/>
      <c r="K2" s="57"/>
      <c r="L2" s="57"/>
      <c r="N2" s="88"/>
      <c r="O2" s="88"/>
      <c r="P2" s="88"/>
      <c r="Q2" s="88"/>
      <c r="R2" s="88"/>
      <c r="S2" s="88"/>
      <c r="T2" s="88"/>
      <c r="U2" s="88"/>
      <c r="Z2" s="88" t="s">
        <v>41</v>
      </c>
      <c r="AA2" s="175">
        <v>3</v>
      </c>
      <c r="AB2" s="175"/>
      <c r="AC2" s="88" t="s">
        <v>37</v>
      </c>
      <c r="AD2" s="177">
        <f>IF(AA2=0,"",YEAR(DATE(2018+AA2,1,1)))</f>
        <v>2021</v>
      </c>
      <c r="AE2" s="177"/>
      <c r="AF2" s="200" t="s">
        <v>31</v>
      </c>
      <c r="AG2" s="200" t="s">
        <v>7</v>
      </c>
      <c r="AH2" s="175"/>
      <c r="AI2" s="175"/>
      <c r="AJ2" s="200" t="s">
        <v>48</v>
      </c>
      <c r="AQ2" s="88" t="s">
        <v>52</v>
      </c>
      <c r="AR2" s="175" t="s">
        <v>53</v>
      </c>
      <c r="AS2" s="175"/>
      <c r="AT2" s="175"/>
      <c r="AU2" s="175"/>
      <c r="AV2" s="175"/>
      <c r="AW2" s="175"/>
      <c r="AX2" s="175"/>
      <c r="AY2" s="175"/>
      <c r="AZ2" s="175"/>
      <c r="BA2" s="175"/>
      <c r="BB2" s="175"/>
      <c r="BC2" s="175"/>
      <c r="BD2" s="175"/>
      <c r="BE2" s="175"/>
      <c r="BF2" s="175"/>
      <c r="BG2" s="175"/>
      <c r="BH2" s="88" t="s">
        <v>9</v>
      </c>
      <c r="BI2" s="88"/>
      <c r="BJ2" s="88"/>
      <c r="BK2" s="88"/>
    </row>
    <row r="3" spans="2:65" s="3" customFormat="1" ht="20.25" customHeight="1">
      <c r="H3" s="57"/>
      <c r="K3" s="57"/>
      <c r="M3" s="88"/>
      <c r="N3" s="88"/>
      <c r="O3" s="88"/>
      <c r="P3" s="88"/>
      <c r="Q3" s="88"/>
      <c r="R3" s="88"/>
      <c r="S3" s="88"/>
      <c r="AA3" s="176"/>
      <c r="AB3" s="176"/>
      <c r="AC3" s="198"/>
      <c r="AD3" s="199"/>
      <c r="AE3" s="198"/>
      <c r="BB3" s="245" t="s">
        <v>42</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45</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44</v>
      </c>
      <c r="BB6" s="2"/>
      <c r="BC6" s="214">
        <v>160</v>
      </c>
      <c r="BD6" s="219"/>
      <c r="BE6" s="213" t="s">
        <v>49</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50</v>
      </c>
      <c r="BA8" s="203"/>
      <c r="BB8" s="203"/>
      <c r="BC8" s="258">
        <f>DAY(EOMONTH(DATE(AD2,AH2,1),0))</f>
        <v>31</v>
      </c>
      <c r="BD8" s="264"/>
      <c r="BE8" s="203" t="s">
        <v>26</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11</v>
      </c>
      <c r="BF13" s="246">
        <v>0.83333333333333337</v>
      </c>
      <c r="BG13" s="259"/>
      <c r="BH13" s="265"/>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11</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39</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36</v>
      </c>
      <c r="AO16" s="164"/>
      <c r="AP16" s="206"/>
      <c r="AQ16" s="207"/>
      <c r="AR16" s="164" t="s">
        <v>9</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12</v>
      </c>
      <c r="V17" s="152"/>
      <c r="W17" s="152"/>
      <c r="X17" s="152"/>
      <c r="Y17" s="152"/>
      <c r="Z17" s="152"/>
      <c r="AA17" s="178"/>
      <c r="AB17" s="191" t="s">
        <v>25</v>
      </c>
      <c r="AC17" s="152"/>
      <c r="AD17" s="152"/>
      <c r="AE17" s="152"/>
      <c r="AF17" s="152"/>
      <c r="AG17" s="152"/>
      <c r="AH17" s="178"/>
      <c r="AI17" s="191" t="s">
        <v>28</v>
      </c>
      <c r="AJ17" s="152"/>
      <c r="AK17" s="152"/>
      <c r="AL17" s="152"/>
      <c r="AM17" s="152"/>
      <c r="AN17" s="152"/>
      <c r="AO17" s="178"/>
      <c r="AP17" s="191" t="s">
        <v>4</v>
      </c>
      <c r="AQ17" s="152"/>
      <c r="AR17" s="152"/>
      <c r="AS17" s="152"/>
      <c r="AT17" s="152"/>
      <c r="AU17" s="152"/>
      <c r="AV17" s="178"/>
      <c r="AW17" s="191" t="s">
        <v>29</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3</v>
      </c>
      <c r="V19" s="165">
        <f>WEEKDAY(DATE($AD$2,$AH$2,2))</f>
        <v>4</v>
      </c>
      <c r="W19" s="165">
        <f>WEEKDAY(DATE($AD$2,$AH$2,3))</f>
        <v>5</v>
      </c>
      <c r="X19" s="165">
        <f>WEEKDAY(DATE($AD$2,$AH$2,4))</f>
        <v>6</v>
      </c>
      <c r="Y19" s="165">
        <f>WEEKDAY(DATE($AD$2,$AH$2,5))</f>
        <v>7</v>
      </c>
      <c r="Z19" s="165">
        <f>WEEKDAY(DATE($AD$2,$AH$2,6))</f>
        <v>1</v>
      </c>
      <c r="AA19" s="179">
        <f>WEEKDAY(DATE($AD$2,$AH$2,7))</f>
        <v>2</v>
      </c>
      <c r="AB19" s="192">
        <f>WEEKDAY(DATE($AD$2,$AH$2,8))</f>
        <v>3</v>
      </c>
      <c r="AC19" s="165">
        <f>WEEKDAY(DATE($AD$2,$AH$2,9))</f>
        <v>4</v>
      </c>
      <c r="AD19" s="165">
        <f>WEEKDAY(DATE($AD$2,$AH$2,10))</f>
        <v>5</v>
      </c>
      <c r="AE19" s="165">
        <f>WEEKDAY(DATE($AD$2,$AH$2,11))</f>
        <v>6</v>
      </c>
      <c r="AF19" s="165">
        <f>WEEKDAY(DATE($AD$2,$AH$2,12))</f>
        <v>7</v>
      </c>
      <c r="AG19" s="165">
        <f>WEEKDAY(DATE($AD$2,$AH$2,13))</f>
        <v>1</v>
      </c>
      <c r="AH19" s="179">
        <f>WEEKDAY(DATE($AD$2,$AH$2,14))</f>
        <v>2</v>
      </c>
      <c r="AI19" s="192">
        <f>WEEKDAY(DATE($AD$2,$AH$2,15))</f>
        <v>3</v>
      </c>
      <c r="AJ19" s="165">
        <f>WEEKDAY(DATE($AD$2,$AH$2,16))</f>
        <v>4</v>
      </c>
      <c r="AK19" s="165">
        <f>WEEKDAY(DATE($AD$2,$AH$2,17))</f>
        <v>5</v>
      </c>
      <c r="AL19" s="165">
        <f>WEEKDAY(DATE($AD$2,$AH$2,18))</f>
        <v>6</v>
      </c>
      <c r="AM19" s="165">
        <f>WEEKDAY(DATE($AD$2,$AH$2,19))</f>
        <v>7</v>
      </c>
      <c r="AN19" s="165">
        <f>WEEKDAY(DATE($AD$2,$AH$2,20))</f>
        <v>1</v>
      </c>
      <c r="AO19" s="179">
        <f>WEEKDAY(DATE($AD$2,$AH$2,21))</f>
        <v>2</v>
      </c>
      <c r="AP19" s="192">
        <f>WEEKDAY(DATE($AD$2,$AH$2,22))</f>
        <v>3</v>
      </c>
      <c r="AQ19" s="165">
        <f>WEEKDAY(DATE($AD$2,$AH$2,23))</f>
        <v>4</v>
      </c>
      <c r="AR19" s="165">
        <f>WEEKDAY(DATE($AD$2,$AH$2,24))</f>
        <v>5</v>
      </c>
      <c r="AS19" s="165">
        <f>WEEKDAY(DATE($AD$2,$AH$2,25))</f>
        <v>6</v>
      </c>
      <c r="AT19" s="165">
        <f>WEEKDAY(DATE($AD$2,$AH$2,26))</f>
        <v>7</v>
      </c>
      <c r="AU19" s="165">
        <f>WEEKDAY(DATE($AD$2,$AH$2,27))</f>
        <v>1</v>
      </c>
      <c r="AV19" s="179">
        <f>WEEKDAY(DATE($AD$2,$AH$2,28))</f>
        <v>2</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火</v>
      </c>
      <c r="V20" s="166" t="str">
        <f t="shared" si="0"/>
        <v>水</v>
      </c>
      <c r="W20" s="166" t="str">
        <f t="shared" si="0"/>
        <v>木</v>
      </c>
      <c r="X20" s="166" t="str">
        <f t="shared" si="0"/>
        <v>金</v>
      </c>
      <c r="Y20" s="166" t="str">
        <f t="shared" si="0"/>
        <v>土</v>
      </c>
      <c r="Z20" s="166" t="str">
        <f t="shared" si="0"/>
        <v>日</v>
      </c>
      <c r="AA20" s="180" t="str">
        <f t="shared" si="0"/>
        <v>月</v>
      </c>
      <c r="AB20" s="193" t="str">
        <f t="shared" si="0"/>
        <v>火</v>
      </c>
      <c r="AC20" s="166" t="str">
        <f t="shared" si="0"/>
        <v>水</v>
      </c>
      <c r="AD20" s="166" t="str">
        <f t="shared" si="0"/>
        <v>木</v>
      </c>
      <c r="AE20" s="166" t="str">
        <f t="shared" si="0"/>
        <v>金</v>
      </c>
      <c r="AF20" s="166" t="str">
        <f t="shared" si="0"/>
        <v>土</v>
      </c>
      <c r="AG20" s="166" t="str">
        <f t="shared" si="0"/>
        <v>日</v>
      </c>
      <c r="AH20" s="180" t="str">
        <f t="shared" si="0"/>
        <v>月</v>
      </c>
      <c r="AI20" s="193" t="str">
        <f t="shared" si="0"/>
        <v>火</v>
      </c>
      <c r="AJ20" s="166" t="str">
        <f t="shared" si="0"/>
        <v>水</v>
      </c>
      <c r="AK20" s="166" t="str">
        <f t="shared" si="0"/>
        <v>木</v>
      </c>
      <c r="AL20" s="166" t="str">
        <f t="shared" si="0"/>
        <v>金</v>
      </c>
      <c r="AM20" s="166" t="str">
        <f t="shared" si="0"/>
        <v>土</v>
      </c>
      <c r="AN20" s="166" t="str">
        <f t="shared" si="0"/>
        <v>日</v>
      </c>
      <c r="AO20" s="180" t="str">
        <f t="shared" si="0"/>
        <v>月</v>
      </c>
      <c r="AP20" s="193" t="str">
        <f t="shared" si="0"/>
        <v>火</v>
      </c>
      <c r="AQ20" s="166" t="str">
        <f t="shared" si="0"/>
        <v>水</v>
      </c>
      <c r="AR20" s="166" t="str">
        <f t="shared" si="0"/>
        <v>木</v>
      </c>
      <c r="AS20" s="166" t="str">
        <f t="shared" si="0"/>
        <v>金</v>
      </c>
      <c r="AT20" s="166" t="str">
        <f t="shared" si="0"/>
        <v>土</v>
      </c>
      <c r="AU20" s="166" t="str">
        <f t="shared" si="0"/>
        <v>日</v>
      </c>
      <c r="AV20" s="180" t="str">
        <f t="shared" si="0"/>
        <v>月</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34</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34</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34</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34</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34</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34</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34</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34</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34</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34</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34</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34</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34</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34</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34</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84"/>
      <c r="H66" s="67"/>
      <c r="I66" s="75"/>
      <c r="J66" s="81"/>
      <c r="K66" s="81"/>
      <c r="L66" s="86"/>
      <c r="M66" s="92"/>
      <c r="N66" s="97"/>
      <c r="O66" s="102"/>
      <c r="P66" s="110" t="s">
        <v>34</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87">
        <f>C66</f>
        <v>0</v>
      </c>
      <c r="H68" s="68"/>
      <c r="I68" s="76"/>
      <c r="J68" s="82"/>
      <c r="K68" s="82"/>
      <c r="L68" s="87"/>
      <c r="M68" s="93"/>
      <c r="N68" s="98"/>
      <c r="O68" s="103"/>
      <c r="P68" s="111" t="s">
        <v>88</v>
      </c>
      <c r="Q68" s="120"/>
      <c r="R68" s="120"/>
      <c r="S68" s="132"/>
      <c r="T68" s="146"/>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17</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P7" sqref="P7"/>
    </sheetView>
  </sheetViews>
  <sheetFormatPr defaultRowHeight="25.5"/>
  <cols>
    <col min="1" max="1" width="1.625" style="285" customWidth="1"/>
    <col min="2" max="2" width="5.625" style="286" customWidth="1"/>
    <col min="3" max="3" width="10.625" style="286" customWidth="1"/>
    <col min="4" max="4" width="10.625" style="286" hidden="1" customWidth="1"/>
    <col min="5" max="5" width="3.375" style="286" bestFit="1" customWidth="1"/>
    <col min="6" max="6" width="15.625" style="285" customWidth="1"/>
    <col min="7" max="7" width="3.375" style="285" bestFit="1" customWidth="1"/>
    <col min="8" max="8" width="15.625" style="285" customWidth="1"/>
    <col min="9" max="9" width="3.375" style="285" bestFit="1" customWidth="1"/>
    <col min="10" max="10" width="15.625" style="286" customWidth="1"/>
    <col min="11" max="11" width="3.375" style="285" bestFit="1" customWidth="1"/>
    <col min="12" max="12" width="15.625" style="285" customWidth="1"/>
    <col min="13" max="13" width="5" style="285" customWidth="1"/>
    <col min="14" max="14" width="15.625" style="285" customWidth="1"/>
    <col min="15" max="15" width="3.375" style="285" customWidth="1"/>
    <col min="16" max="16" width="15.625" style="285" customWidth="1"/>
    <col min="17" max="17" width="3.375" style="285" customWidth="1"/>
    <col min="18" max="18" width="15.625" style="285" customWidth="1"/>
    <col min="19" max="19" width="3.375" style="285" customWidth="1"/>
    <col min="20" max="20" width="15.625" style="285" customWidth="1"/>
    <col min="21" max="21" width="3.375" style="285" customWidth="1"/>
    <col min="22" max="22" width="15.625" style="285" customWidth="1"/>
    <col min="23" max="23" width="3.375" style="285" customWidth="1"/>
    <col min="24" max="24" width="15.625" style="285" customWidth="1"/>
    <col min="25" max="25" width="3.375" style="285" customWidth="1"/>
    <col min="26" max="26" width="15.625" style="285" customWidth="1"/>
    <col min="27" max="27" width="3.375" style="285" customWidth="1"/>
    <col min="28" max="28" width="50.625" style="285" customWidth="1"/>
    <col min="29" max="16384" width="9" style="285" customWidth="1"/>
  </cols>
  <sheetData>
    <row r="1" spans="2:28">
      <c r="B1" s="287" t="s">
        <v>57</v>
      </c>
    </row>
    <row r="2" spans="2:28">
      <c r="B2" s="288" t="s">
        <v>58</v>
      </c>
      <c r="F2" s="289"/>
      <c r="G2" s="300"/>
      <c r="H2" s="300"/>
      <c r="I2" s="300"/>
      <c r="J2" s="296"/>
      <c r="K2" s="300"/>
      <c r="L2" s="300"/>
    </row>
    <row r="3" spans="2:28">
      <c r="B3" s="289" t="s">
        <v>161</v>
      </c>
      <c r="F3" s="296" t="s">
        <v>163</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39</v>
      </c>
      <c r="C5" s="286" t="s">
        <v>6</v>
      </c>
      <c r="F5" s="286" t="s">
        <v>174</v>
      </c>
      <c r="G5" s="286"/>
      <c r="H5" s="286" t="s">
        <v>175</v>
      </c>
      <c r="J5" s="286" t="s">
        <v>3</v>
      </c>
      <c r="L5" s="286" t="s">
        <v>33</v>
      </c>
      <c r="N5" s="286" t="s">
        <v>176</v>
      </c>
      <c r="P5" s="286" t="s">
        <v>177</v>
      </c>
      <c r="R5" s="286" t="s">
        <v>176</v>
      </c>
      <c r="T5" s="286" t="s">
        <v>177</v>
      </c>
      <c r="V5" s="286" t="s">
        <v>3</v>
      </c>
      <c r="X5" s="286" t="s">
        <v>33</v>
      </c>
      <c r="Z5" s="308" t="s">
        <v>91</v>
      </c>
      <c r="AB5" s="297"/>
    </row>
    <row r="6" spans="2:28">
      <c r="B6" s="290">
        <v>1</v>
      </c>
      <c r="C6" s="291" t="s">
        <v>62</v>
      </c>
      <c r="D6" s="295" t="str">
        <f t="shared" ref="D6:D38" si="0">C6</f>
        <v>a</v>
      </c>
      <c r="E6" s="290" t="s">
        <v>30</v>
      </c>
      <c r="F6" s="298"/>
      <c r="G6" s="290" t="s">
        <v>11</v>
      </c>
      <c r="H6" s="298"/>
      <c r="I6" s="301" t="s">
        <v>60</v>
      </c>
      <c r="J6" s="298">
        <v>0</v>
      </c>
      <c r="K6" s="302" t="s">
        <v>9</v>
      </c>
      <c r="L6" s="297" t="str">
        <f t="shared" ref="L6:L22" si="1">IF(OR(F6="",H6=""),"",(H6+IF(F6&gt;H6,1,0)-F6-J6)*24)</f>
        <v/>
      </c>
      <c r="N6" s="298">
        <v>0.29166666666666669</v>
      </c>
      <c r="O6" s="286" t="s">
        <v>11</v>
      </c>
      <c r="P6" s="298">
        <v>0.83333333333333337</v>
      </c>
      <c r="R6" s="305" t="str">
        <f t="shared" ref="R6:R22" si="2">IF(F6="","",IF(F6&lt;N6,N6,IF(F6&gt;=P6,"",F6)))</f>
        <v/>
      </c>
      <c r="S6" s="286" t="s">
        <v>11</v>
      </c>
      <c r="T6" s="305" t="str">
        <f t="shared" ref="T6:T22" si="3">IF(H6="","",IF(H6&gt;F6,IF(H6&lt;P6,H6,P6),P6))</f>
        <v/>
      </c>
      <c r="U6" s="306" t="s">
        <v>60</v>
      </c>
      <c r="V6" s="298">
        <v>0</v>
      </c>
      <c r="W6" s="285" t="s">
        <v>9</v>
      </c>
      <c r="X6" s="297" t="str">
        <f t="shared" ref="X6:X22" si="4">IF(R6="","",IF((T6+IF(R6&gt;T6,1,0)-R6-V6)*24=0,"",(T6+IF(R6&gt;T6,1,0)-R6-V6)*24))</f>
        <v/>
      </c>
      <c r="Z6" s="297" t="str">
        <f t="shared" ref="Z6:Z22" si="5">IF(X6="",L6,IF(OR(L6-X6=0,L6-X6&lt;0),"-",L6-X6))</f>
        <v/>
      </c>
      <c r="AB6" s="309"/>
    </row>
    <row r="7" spans="2:28">
      <c r="B7" s="290">
        <v>2</v>
      </c>
      <c r="C7" s="291" t="s">
        <v>40</v>
      </c>
      <c r="D7" s="295" t="str">
        <f t="shared" si="0"/>
        <v>b</v>
      </c>
      <c r="E7" s="290" t="s">
        <v>30</v>
      </c>
      <c r="F7" s="298"/>
      <c r="G7" s="290" t="s">
        <v>11</v>
      </c>
      <c r="H7" s="298"/>
      <c r="I7" s="301" t="s">
        <v>60</v>
      </c>
      <c r="J7" s="298">
        <v>0</v>
      </c>
      <c r="K7" s="302" t="s">
        <v>9</v>
      </c>
      <c r="L7" s="297" t="str">
        <f t="shared" si="1"/>
        <v/>
      </c>
      <c r="N7" s="303">
        <f t="shared" ref="N7:N22" si="6">$N$6</f>
        <v>0.29166666666666669</v>
      </c>
      <c r="O7" s="286" t="s">
        <v>11</v>
      </c>
      <c r="P7" s="303">
        <f t="shared" ref="P7:P22" si="7">$P$6</f>
        <v>0.83333333333333337</v>
      </c>
      <c r="R7" s="305" t="str">
        <f t="shared" si="2"/>
        <v/>
      </c>
      <c r="S7" s="286" t="s">
        <v>11</v>
      </c>
      <c r="T7" s="305" t="str">
        <f t="shared" si="3"/>
        <v/>
      </c>
      <c r="U7" s="306" t="s">
        <v>60</v>
      </c>
      <c r="V7" s="298">
        <v>0</v>
      </c>
      <c r="W7" s="285" t="s">
        <v>9</v>
      </c>
      <c r="X7" s="297" t="str">
        <f t="shared" si="4"/>
        <v/>
      </c>
      <c r="Z7" s="297" t="str">
        <f t="shared" si="5"/>
        <v/>
      </c>
      <c r="AB7" s="309"/>
    </row>
    <row r="8" spans="2:28">
      <c r="B8" s="290">
        <v>3</v>
      </c>
      <c r="C8" s="291" t="s">
        <v>65</v>
      </c>
      <c r="D8" s="295" t="str">
        <f t="shared" si="0"/>
        <v>c</v>
      </c>
      <c r="E8" s="290" t="s">
        <v>30</v>
      </c>
      <c r="F8" s="298"/>
      <c r="G8" s="290" t="s">
        <v>11</v>
      </c>
      <c r="H8" s="298"/>
      <c r="I8" s="301" t="s">
        <v>60</v>
      </c>
      <c r="J8" s="298">
        <v>0</v>
      </c>
      <c r="K8" s="302" t="s">
        <v>9</v>
      </c>
      <c r="L8" s="297" t="str">
        <f t="shared" si="1"/>
        <v/>
      </c>
      <c r="N8" s="303">
        <f t="shared" si="6"/>
        <v>0.29166666666666669</v>
      </c>
      <c r="O8" s="286" t="s">
        <v>11</v>
      </c>
      <c r="P8" s="303">
        <f t="shared" si="7"/>
        <v>0.83333333333333337</v>
      </c>
      <c r="R8" s="305" t="str">
        <f t="shared" si="2"/>
        <v/>
      </c>
      <c r="S8" s="286" t="s">
        <v>11</v>
      </c>
      <c r="T8" s="305" t="str">
        <f t="shared" si="3"/>
        <v/>
      </c>
      <c r="U8" s="306" t="s">
        <v>60</v>
      </c>
      <c r="V8" s="298">
        <v>0</v>
      </c>
      <c r="W8" s="285" t="s">
        <v>9</v>
      </c>
      <c r="X8" s="297" t="str">
        <f t="shared" si="4"/>
        <v/>
      </c>
      <c r="Z8" s="297" t="str">
        <f t="shared" si="5"/>
        <v/>
      </c>
      <c r="AB8" s="309"/>
    </row>
    <row r="9" spans="2:28">
      <c r="B9" s="290">
        <v>4</v>
      </c>
      <c r="C9" s="291" t="s">
        <v>66</v>
      </c>
      <c r="D9" s="295" t="str">
        <f t="shared" si="0"/>
        <v>d</v>
      </c>
      <c r="E9" s="290" t="s">
        <v>30</v>
      </c>
      <c r="F9" s="298"/>
      <c r="G9" s="290" t="s">
        <v>11</v>
      </c>
      <c r="H9" s="298"/>
      <c r="I9" s="301" t="s">
        <v>60</v>
      </c>
      <c r="J9" s="298">
        <v>0</v>
      </c>
      <c r="K9" s="302" t="s">
        <v>9</v>
      </c>
      <c r="L9" s="297" t="str">
        <f t="shared" si="1"/>
        <v/>
      </c>
      <c r="N9" s="303">
        <f t="shared" si="6"/>
        <v>0.29166666666666669</v>
      </c>
      <c r="O9" s="286" t="s">
        <v>11</v>
      </c>
      <c r="P9" s="303">
        <f t="shared" si="7"/>
        <v>0.83333333333333337</v>
      </c>
      <c r="R9" s="305" t="str">
        <f t="shared" si="2"/>
        <v/>
      </c>
      <c r="S9" s="286" t="s">
        <v>11</v>
      </c>
      <c r="T9" s="305" t="str">
        <f t="shared" si="3"/>
        <v/>
      </c>
      <c r="U9" s="306" t="s">
        <v>60</v>
      </c>
      <c r="V9" s="298">
        <v>0</v>
      </c>
      <c r="W9" s="285" t="s">
        <v>9</v>
      </c>
      <c r="X9" s="297" t="str">
        <f t="shared" si="4"/>
        <v/>
      </c>
      <c r="Z9" s="297" t="str">
        <f t="shared" si="5"/>
        <v/>
      </c>
      <c r="AB9" s="309"/>
    </row>
    <row r="10" spans="2:28">
      <c r="B10" s="290">
        <v>5</v>
      </c>
      <c r="C10" s="291" t="s">
        <v>67</v>
      </c>
      <c r="D10" s="295" t="str">
        <f t="shared" si="0"/>
        <v>e</v>
      </c>
      <c r="E10" s="290" t="s">
        <v>30</v>
      </c>
      <c r="F10" s="298"/>
      <c r="G10" s="290" t="s">
        <v>11</v>
      </c>
      <c r="H10" s="298"/>
      <c r="I10" s="301" t="s">
        <v>60</v>
      </c>
      <c r="J10" s="298">
        <v>0</v>
      </c>
      <c r="K10" s="302" t="s">
        <v>9</v>
      </c>
      <c r="L10" s="297" t="str">
        <f t="shared" si="1"/>
        <v/>
      </c>
      <c r="N10" s="303">
        <f t="shared" si="6"/>
        <v>0.29166666666666669</v>
      </c>
      <c r="O10" s="286" t="s">
        <v>11</v>
      </c>
      <c r="P10" s="303">
        <f t="shared" si="7"/>
        <v>0.83333333333333337</v>
      </c>
      <c r="R10" s="305" t="str">
        <f t="shared" si="2"/>
        <v/>
      </c>
      <c r="S10" s="286" t="s">
        <v>11</v>
      </c>
      <c r="T10" s="305" t="str">
        <f t="shared" si="3"/>
        <v/>
      </c>
      <c r="U10" s="306" t="s">
        <v>60</v>
      </c>
      <c r="V10" s="298">
        <v>0</v>
      </c>
      <c r="W10" s="285" t="s">
        <v>9</v>
      </c>
      <c r="X10" s="297" t="str">
        <f t="shared" si="4"/>
        <v/>
      </c>
      <c r="Z10" s="297" t="str">
        <f t="shared" si="5"/>
        <v/>
      </c>
      <c r="AB10" s="309"/>
    </row>
    <row r="11" spans="2:28">
      <c r="B11" s="290">
        <v>6</v>
      </c>
      <c r="C11" s="291" t="s">
        <v>46</v>
      </c>
      <c r="D11" s="295" t="str">
        <f t="shared" si="0"/>
        <v>f</v>
      </c>
      <c r="E11" s="290" t="s">
        <v>30</v>
      </c>
      <c r="F11" s="298"/>
      <c r="G11" s="290" t="s">
        <v>11</v>
      </c>
      <c r="H11" s="298"/>
      <c r="I11" s="301" t="s">
        <v>60</v>
      </c>
      <c r="J11" s="298">
        <v>0</v>
      </c>
      <c r="K11" s="302" t="s">
        <v>9</v>
      </c>
      <c r="L11" s="297" t="str">
        <f t="shared" si="1"/>
        <v/>
      </c>
      <c r="N11" s="303">
        <f t="shared" si="6"/>
        <v>0.29166666666666669</v>
      </c>
      <c r="O11" s="286" t="s">
        <v>11</v>
      </c>
      <c r="P11" s="303">
        <f t="shared" si="7"/>
        <v>0.83333333333333337</v>
      </c>
      <c r="R11" s="305" t="str">
        <f t="shared" si="2"/>
        <v/>
      </c>
      <c r="S11" s="286" t="s">
        <v>11</v>
      </c>
      <c r="T11" s="305" t="str">
        <f t="shared" si="3"/>
        <v/>
      </c>
      <c r="U11" s="306" t="s">
        <v>60</v>
      </c>
      <c r="V11" s="298">
        <v>0</v>
      </c>
      <c r="W11" s="285" t="s">
        <v>9</v>
      </c>
      <c r="X11" s="297" t="str">
        <f t="shared" si="4"/>
        <v/>
      </c>
      <c r="Z11" s="297" t="str">
        <f t="shared" si="5"/>
        <v/>
      </c>
      <c r="AB11" s="309"/>
    </row>
    <row r="12" spans="2:28">
      <c r="B12" s="290">
        <v>7</v>
      </c>
      <c r="C12" s="291" t="s">
        <v>68</v>
      </c>
      <c r="D12" s="295" t="str">
        <f t="shared" si="0"/>
        <v>g</v>
      </c>
      <c r="E12" s="290" t="s">
        <v>30</v>
      </c>
      <c r="F12" s="298"/>
      <c r="G12" s="290" t="s">
        <v>11</v>
      </c>
      <c r="H12" s="298"/>
      <c r="I12" s="301" t="s">
        <v>60</v>
      </c>
      <c r="J12" s="298">
        <v>0</v>
      </c>
      <c r="K12" s="302" t="s">
        <v>9</v>
      </c>
      <c r="L12" s="297" t="str">
        <f t="shared" si="1"/>
        <v/>
      </c>
      <c r="N12" s="303">
        <f t="shared" si="6"/>
        <v>0.29166666666666669</v>
      </c>
      <c r="O12" s="286" t="s">
        <v>11</v>
      </c>
      <c r="P12" s="303">
        <f t="shared" si="7"/>
        <v>0.83333333333333337</v>
      </c>
      <c r="R12" s="305" t="str">
        <f t="shared" si="2"/>
        <v/>
      </c>
      <c r="S12" s="286" t="s">
        <v>11</v>
      </c>
      <c r="T12" s="305" t="str">
        <f t="shared" si="3"/>
        <v/>
      </c>
      <c r="U12" s="306" t="s">
        <v>60</v>
      </c>
      <c r="V12" s="298">
        <v>0</v>
      </c>
      <c r="W12" s="285" t="s">
        <v>9</v>
      </c>
      <c r="X12" s="297" t="str">
        <f t="shared" si="4"/>
        <v/>
      </c>
      <c r="Z12" s="297" t="str">
        <f t="shared" si="5"/>
        <v/>
      </c>
      <c r="AB12" s="309"/>
    </row>
    <row r="13" spans="2:28">
      <c r="B13" s="290">
        <v>8</v>
      </c>
      <c r="C13" s="291" t="s">
        <v>61</v>
      </c>
      <c r="D13" s="295" t="str">
        <f t="shared" si="0"/>
        <v>h</v>
      </c>
      <c r="E13" s="290" t="s">
        <v>30</v>
      </c>
      <c r="F13" s="298"/>
      <c r="G13" s="290" t="s">
        <v>11</v>
      </c>
      <c r="H13" s="298"/>
      <c r="I13" s="301" t="s">
        <v>60</v>
      </c>
      <c r="J13" s="298">
        <v>0</v>
      </c>
      <c r="K13" s="302" t="s">
        <v>9</v>
      </c>
      <c r="L13" s="297" t="str">
        <f t="shared" si="1"/>
        <v/>
      </c>
      <c r="N13" s="303">
        <f t="shared" si="6"/>
        <v>0.29166666666666669</v>
      </c>
      <c r="O13" s="286" t="s">
        <v>11</v>
      </c>
      <c r="P13" s="303">
        <f t="shared" si="7"/>
        <v>0.83333333333333337</v>
      </c>
      <c r="R13" s="305" t="str">
        <f t="shared" si="2"/>
        <v/>
      </c>
      <c r="S13" s="286" t="s">
        <v>11</v>
      </c>
      <c r="T13" s="305" t="str">
        <f t="shared" si="3"/>
        <v/>
      </c>
      <c r="U13" s="306" t="s">
        <v>60</v>
      </c>
      <c r="V13" s="298">
        <v>0</v>
      </c>
      <c r="W13" s="285" t="s">
        <v>9</v>
      </c>
      <c r="X13" s="297" t="str">
        <f t="shared" si="4"/>
        <v/>
      </c>
      <c r="Z13" s="297" t="str">
        <f t="shared" si="5"/>
        <v/>
      </c>
      <c r="AB13" s="309"/>
    </row>
    <row r="14" spans="2:28">
      <c r="B14" s="290">
        <v>9</v>
      </c>
      <c r="C14" s="291" t="s">
        <v>55</v>
      </c>
      <c r="D14" s="295" t="str">
        <f t="shared" si="0"/>
        <v>i</v>
      </c>
      <c r="E14" s="290" t="s">
        <v>30</v>
      </c>
      <c r="F14" s="298"/>
      <c r="G14" s="290" t="s">
        <v>11</v>
      </c>
      <c r="H14" s="298"/>
      <c r="I14" s="301" t="s">
        <v>60</v>
      </c>
      <c r="J14" s="298">
        <v>0</v>
      </c>
      <c r="K14" s="302" t="s">
        <v>9</v>
      </c>
      <c r="L14" s="297" t="str">
        <f t="shared" si="1"/>
        <v/>
      </c>
      <c r="N14" s="303">
        <f t="shared" si="6"/>
        <v>0.29166666666666669</v>
      </c>
      <c r="O14" s="286" t="s">
        <v>11</v>
      </c>
      <c r="P14" s="303">
        <f t="shared" si="7"/>
        <v>0.83333333333333337</v>
      </c>
      <c r="R14" s="305" t="str">
        <f t="shared" si="2"/>
        <v/>
      </c>
      <c r="S14" s="286" t="s">
        <v>11</v>
      </c>
      <c r="T14" s="305" t="str">
        <f t="shared" si="3"/>
        <v/>
      </c>
      <c r="U14" s="306" t="s">
        <v>60</v>
      </c>
      <c r="V14" s="298">
        <v>0</v>
      </c>
      <c r="W14" s="285" t="s">
        <v>9</v>
      </c>
      <c r="X14" s="297" t="str">
        <f t="shared" si="4"/>
        <v/>
      </c>
      <c r="Z14" s="297" t="str">
        <f t="shared" si="5"/>
        <v/>
      </c>
      <c r="AB14" s="309"/>
    </row>
    <row r="15" spans="2:28">
      <c r="B15" s="290">
        <v>10</v>
      </c>
      <c r="C15" s="291" t="s">
        <v>43</v>
      </c>
      <c r="D15" s="295" t="str">
        <f t="shared" si="0"/>
        <v>j</v>
      </c>
      <c r="E15" s="290" t="s">
        <v>30</v>
      </c>
      <c r="F15" s="298"/>
      <c r="G15" s="290" t="s">
        <v>11</v>
      </c>
      <c r="H15" s="298"/>
      <c r="I15" s="301" t="s">
        <v>60</v>
      </c>
      <c r="J15" s="298">
        <v>0</v>
      </c>
      <c r="K15" s="302" t="s">
        <v>9</v>
      </c>
      <c r="L15" s="297" t="str">
        <f t="shared" si="1"/>
        <v/>
      </c>
      <c r="N15" s="303">
        <f t="shared" si="6"/>
        <v>0.29166666666666669</v>
      </c>
      <c r="O15" s="286" t="s">
        <v>11</v>
      </c>
      <c r="P15" s="303">
        <f t="shared" si="7"/>
        <v>0.83333333333333337</v>
      </c>
      <c r="R15" s="305" t="str">
        <f t="shared" si="2"/>
        <v/>
      </c>
      <c r="S15" s="286" t="s">
        <v>11</v>
      </c>
      <c r="T15" s="305" t="str">
        <f t="shared" si="3"/>
        <v/>
      </c>
      <c r="U15" s="306" t="s">
        <v>60</v>
      </c>
      <c r="V15" s="298">
        <v>0</v>
      </c>
      <c r="W15" s="285" t="s">
        <v>9</v>
      </c>
      <c r="X15" s="297" t="str">
        <f t="shared" si="4"/>
        <v/>
      </c>
      <c r="Z15" s="297" t="str">
        <f t="shared" si="5"/>
        <v/>
      </c>
      <c r="AB15" s="309"/>
    </row>
    <row r="16" spans="2:28">
      <c r="B16" s="290">
        <v>11</v>
      </c>
      <c r="C16" s="291" t="s">
        <v>70</v>
      </c>
      <c r="D16" s="295" t="str">
        <f t="shared" si="0"/>
        <v>k</v>
      </c>
      <c r="E16" s="290" t="s">
        <v>30</v>
      </c>
      <c r="F16" s="298"/>
      <c r="G16" s="290" t="s">
        <v>11</v>
      </c>
      <c r="H16" s="298"/>
      <c r="I16" s="301" t="s">
        <v>60</v>
      </c>
      <c r="J16" s="298">
        <v>0</v>
      </c>
      <c r="K16" s="302" t="s">
        <v>9</v>
      </c>
      <c r="L16" s="297" t="str">
        <f t="shared" si="1"/>
        <v/>
      </c>
      <c r="N16" s="303">
        <f t="shared" si="6"/>
        <v>0.29166666666666669</v>
      </c>
      <c r="O16" s="286" t="s">
        <v>11</v>
      </c>
      <c r="P16" s="303">
        <f t="shared" si="7"/>
        <v>0.83333333333333337</v>
      </c>
      <c r="R16" s="305" t="str">
        <f t="shared" si="2"/>
        <v/>
      </c>
      <c r="S16" s="286" t="s">
        <v>11</v>
      </c>
      <c r="T16" s="305" t="str">
        <f t="shared" si="3"/>
        <v/>
      </c>
      <c r="U16" s="306" t="s">
        <v>60</v>
      </c>
      <c r="V16" s="298">
        <v>0</v>
      </c>
      <c r="W16" s="285" t="s">
        <v>9</v>
      </c>
      <c r="X16" s="297" t="str">
        <f t="shared" si="4"/>
        <v/>
      </c>
      <c r="Z16" s="297" t="str">
        <f t="shared" si="5"/>
        <v/>
      </c>
      <c r="AB16" s="309"/>
    </row>
    <row r="17" spans="2:28">
      <c r="B17" s="290">
        <v>12</v>
      </c>
      <c r="C17" s="291" t="s">
        <v>71</v>
      </c>
      <c r="D17" s="295" t="str">
        <f t="shared" si="0"/>
        <v>l</v>
      </c>
      <c r="E17" s="290" t="s">
        <v>30</v>
      </c>
      <c r="F17" s="298"/>
      <c r="G17" s="290" t="s">
        <v>11</v>
      </c>
      <c r="H17" s="298"/>
      <c r="I17" s="301" t="s">
        <v>60</v>
      </c>
      <c r="J17" s="298">
        <v>0</v>
      </c>
      <c r="K17" s="302" t="s">
        <v>9</v>
      </c>
      <c r="L17" s="297" t="str">
        <f t="shared" si="1"/>
        <v/>
      </c>
      <c r="N17" s="303">
        <f t="shared" si="6"/>
        <v>0.29166666666666669</v>
      </c>
      <c r="O17" s="286" t="s">
        <v>11</v>
      </c>
      <c r="P17" s="303">
        <f t="shared" si="7"/>
        <v>0.83333333333333337</v>
      </c>
      <c r="R17" s="305" t="str">
        <f t="shared" si="2"/>
        <v/>
      </c>
      <c r="S17" s="286" t="s">
        <v>11</v>
      </c>
      <c r="T17" s="305" t="str">
        <f t="shared" si="3"/>
        <v/>
      </c>
      <c r="U17" s="306" t="s">
        <v>60</v>
      </c>
      <c r="V17" s="298">
        <v>0</v>
      </c>
      <c r="W17" s="285" t="s">
        <v>9</v>
      </c>
      <c r="X17" s="297" t="str">
        <f t="shared" si="4"/>
        <v/>
      </c>
      <c r="Z17" s="297" t="str">
        <f t="shared" si="5"/>
        <v/>
      </c>
      <c r="AB17" s="309"/>
    </row>
    <row r="18" spans="2:28">
      <c r="B18" s="290">
        <v>13</v>
      </c>
      <c r="C18" s="291" t="s">
        <v>8</v>
      </c>
      <c r="D18" s="295" t="str">
        <f t="shared" si="0"/>
        <v>m</v>
      </c>
      <c r="E18" s="290" t="s">
        <v>30</v>
      </c>
      <c r="F18" s="298"/>
      <c r="G18" s="290" t="s">
        <v>11</v>
      </c>
      <c r="H18" s="298"/>
      <c r="I18" s="301" t="s">
        <v>60</v>
      </c>
      <c r="J18" s="298">
        <v>0</v>
      </c>
      <c r="K18" s="302" t="s">
        <v>9</v>
      </c>
      <c r="L18" s="297" t="str">
        <f t="shared" si="1"/>
        <v/>
      </c>
      <c r="N18" s="303">
        <f t="shared" si="6"/>
        <v>0.29166666666666669</v>
      </c>
      <c r="O18" s="286" t="s">
        <v>11</v>
      </c>
      <c r="P18" s="303">
        <f t="shared" si="7"/>
        <v>0.83333333333333337</v>
      </c>
      <c r="R18" s="305" t="str">
        <f t="shared" si="2"/>
        <v/>
      </c>
      <c r="S18" s="286" t="s">
        <v>11</v>
      </c>
      <c r="T18" s="305" t="str">
        <f t="shared" si="3"/>
        <v/>
      </c>
      <c r="U18" s="306" t="s">
        <v>60</v>
      </c>
      <c r="V18" s="298">
        <v>0</v>
      </c>
      <c r="W18" s="285" t="s">
        <v>9</v>
      </c>
      <c r="X18" s="297" t="str">
        <f t="shared" si="4"/>
        <v/>
      </c>
      <c r="Z18" s="297" t="str">
        <f t="shared" si="5"/>
        <v/>
      </c>
      <c r="AB18" s="309"/>
    </row>
    <row r="19" spans="2:28">
      <c r="B19" s="290">
        <v>14</v>
      </c>
      <c r="C19" s="291" t="s">
        <v>18</v>
      </c>
      <c r="D19" s="295" t="str">
        <f t="shared" si="0"/>
        <v>n</v>
      </c>
      <c r="E19" s="290" t="s">
        <v>30</v>
      </c>
      <c r="F19" s="298"/>
      <c r="G19" s="290" t="s">
        <v>11</v>
      </c>
      <c r="H19" s="298"/>
      <c r="I19" s="301" t="s">
        <v>60</v>
      </c>
      <c r="J19" s="298">
        <v>0</v>
      </c>
      <c r="K19" s="302" t="s">
        <v>9</v>
      </c>
      <c r="L19" s="297" t="str">
        <f t="shared" si="1"/>
        <v/>
      </c>
      <c r="N19" s="303">
        <f t="shared" si="6"/>
        <v>0.29166666666666669</v>
      </c>
      <c r="O19" s="286" t="s">
        <v>11</v>
      </c>
      <c r="P19" s="303">
        <f t="shared" si="7"/>
        <v>0.83333333333333337</v>
      </c>
      <c r="R19" s="305" t="str">
        <f t="shared" si="2"/>
        <v/>
      </c>
      <c r="S19" s="286" t="s">
        <v>11</v>
      </c>
      <c r="T19" s="305" t="str">
        <f t="shared" si="3"/>
        <v/>
      </c>
      <c r="U19" s="306" t="s">
        <v>60</v>
      </c>
      <c r="V19" s="298">
        <v>0</v>
      </c>
      <c r="W19" s="285" t="s">
        <v>9</v>
      </c>
      <c r="X19" s="297" t="str">
        <f t="shared" si="4"/>
        <v/>
      </c>
      <c r="Z19" s="297" t="str">
        <f t="shared" si="5"/>
        <v/>
      </c>
      <c r="AB19" s="309"/>
    </row>
    <row r="20" spans="2:28">
      <c r="B20" s="290">
        <v>15</v>
      </c>
      <c r="C20" s="291" t="s">
        <v>32</v>
      </c>
      <c r="D20" s="295" t="str">
        <f t="shared" si="0"/>
        <v>o</v>
      </c>
      <c r="E20" s="290" t="s">
        <v>30</v>
      </c>
      <c r="F20" s="298"/>
      <c r="G20" s="290" t="s">
        <v>11</v>
      </c>
      <c r="H20" s="298"/>
      <c r="I20" s="301" t="s">
        <v>60</v>
      </c>
      <c r="J20" s="298">
        <v>0</v>
      </c>
      <c r="K20" s="302" t="s">
        <v>9</v>
      </c>
      <c r="L20" s="297" t="str">
        <f t="shared" si="1"/>
        <v/>
      </c>
      <c r="N20" s="303">
        <f t="shared" si="6"/>
        <v>0.29166666666666669</v>
      </c>
      <c r="O20" s="286" t="s">
        <v>11</v>
      </c>
      <c r="P20" s="303">
        <f t="shared" si="7"/>
        <v>0.83333333333333337</v>
      </c>
      <c r="R20" s="305" t="str">
        <f t="shared" si="2"/>
        <v/>
      </c>
      <c r="S20" s="286" t="s">
        <v>11</v>
      </c>
      <c r="T20" s="305" t="str">
        <f t="shared" si="3"/>
        <v/>
      </c>
      <c r="U20" s="306" t="s">
        <v>60</v>
      </c>
      <c r="V20" s="298">
        <v>0</v>
      </c>
      <c r="W20" s="285" t="s">
        <v>9</v>
      </c>
      <c r="X20" s="297" t="str">
        <f t="shared" si="4"/>
        <v/>
      </c>
      <c r="Z20" s="297" t="str">
        <f t="shared" si="5"/>
        <v/>
      </c>
      <c r="AB20" s="309"/>
    </row>
    <row r="21" spans="2:28">
      <c r="B21" s="290">
        <v>16</v>
      </c>
      <c r="C21" s="291" t="s">
        <v>24</v>
      </c>
      <c r="D21" s="295" t="str">
        <f t="shared" si="0"/>
        <v>p</v>
      </c>
      <c r="E21" s="290" t="s">
        <v>30</v>
      </c>
      <c r="F21" s="298"/>
      <c r="G21" s="290" t="s">
        <v>11</v>
      </c>
      <c r="H21" s="298"/>
      <c r="I21" s="301" t="s">
        <v>60</v>
      </c>
      <c r="J21" s="298">
        <v>0</v>
      </c>
      <c r="K21" s="302" t="s">
        <v>9</v>
      </c>
      <c r="L21" s="297" t="str">
        <f t="shared" si="1"/>
        <v/>
      </c>
      <c r="N21" s="303">
        <f t="shared" si="6"/>
        <v>0.29166666666666669</v>
      </c>
      <c r="O21" s="286" t="s">
        <v>11</v>
      </c>
      <c r="P21" s="303">
        <f t="shared" si="7"/>
        <v>0.83333333333333337</v>
      </c>
      <c r="R21" s="305" t="str">
        <f t="shared" si="2"/>
        <v/>
      </c>
      <c r="S21" s="286" t="s">
        <v>11</v>
      </c>
      <c r="T21" s="305" t="str">
        <f t="shared" si="3"/>
        <v/>
      </c>
      <c r="U21" s="306" t="s">
        <v>60</v>
      </c>
      <c r="V21" s="298">
        <v>0</v>
      </c>
      <c r="W21" s="285" t="s">
        <v>9</v>
      </c>
      <c r="X21" s="297" t="str">
        <f t="shared" si="4"/>
        <v/>
      </c>
      <c r="Z21" s="297" t="str">
        <f t="shared" si="5"/>
        <v/>
      </c>
      <c r="AB21" s="309"/>
    </row>
    <row r="22" spans="2:28">
      <c r="B22" s="290">
        <v>17</v>
      </c>
      <c r="C22" s="291" t="s">
        <v>72</v>
      </c>
      <c r="D22" s="295" t="str">
        <f t="shared" si="0"/>
        <v>q</v>
      </c>
      <c r="E22" s="290" t="s">
        <v>30</v>
      </c>
      <c r="F22" s="298"/>
      <c r="G22" s="290" t="s">
        <v>11</v>
      </c>
      <c r="H22" s="298"/>
      <c r="I22" s="301" t="s">
        <v>60</v>
      </c>
      <c r="J22" s="298">
        <v>0</v>
      </c>
      <c r="K22" s="302" t="s">
        <v>9</v>
      </c>
      <c r="L22" s="297" t="str">
        <f t="shared" si="1"/>
        <v/>
      </c>
      <c r="N22" s="303">
        <f t="shared" si="6"/>
        <v>0.29166666666666669</v>
      </c>
      <c r="O22" s="286" t="s">
        <v>11</v>
      </c>
      <c r="P22" s="303">
        <f t="shared" si="7"/>
        <v>0.83333333333333337</v>
      </c>
      <c r="R22" s="305" t="str">
        <f t="shared" si="2"/>
        <v/>
      </c>
      <c r="S22" s="286" t="s">
        <v>11</v>
      </c>
      <c r="T22" s="305" t="str">
        <f t="shared" si="3"/>
        <v/>
      </c>
      <c r="U22" s="306" t="s">
        <v>60</v>
      </c>
      <c r="V22" s="298">
        <v>0</v>
      </c>
      <c r="W22" s="285" t="s">
        <v>9</v>
      </c>
      <c r="X22" s="297" t="str">
        <f t="shared" si="4"/>
        <v/>
      </c>
      <c r="Z22" s="297" t="str">
        <f t="shared" si="5"/>
        <v/>
      </c>
      <c r="AB22" s="309"/>
    </row>
    <row r="23" spans="2:28">
      <c r="B23" s="290">
        <v>18</v>
      </c>
      <c r="C23" s="291" t="s">
        <v>63</v>
      </c>
      <c r="D23" s="295" t="str">
        <f t="shared" si="0"/>
        <v>r</v>
      </c>
      <c r="E23" s="290" t="s">
        <v>30</v>
      </c>
      <c r="F23" s="299"/>
      <c r="G23" s="290" t="s">
        <v>11</v>
      </c>
      <c r="H23" s="299"/>
      <c r="I23" s="301" t="s">
        <v>60</v>
      </c>
      <c r="J23" s="299"/>
      <c r="K23" s="302" t="s">
        <v>9</v>
      </c>
      <c r="L23" s="291">
        <v>1</v>
      </c>
      <c r="N23" s="304"/>
      <c r="O23" s="290" t="s">
        <v>11</v>
      </c>
      <c r="P23" s="304"/>
      <c r="Q23" s="302"/>
      <c r="R23" s="304"/>
      <c r="S23" s="290" t="s">
        <v>11</v>
      </c>
      <c r="T23" s="304"/>
      <c r="U23" s="301" t="s">
        <v>60</v>
      </c>
      <c r="V23" s="299"/>
      <c r="W23" s="302" t="s">
        <v>9</v>
      </c>
      <c r="X23" s="291">
        <v>1</v>
      </c>
      <c r="Y23" s="302"/>
      <c r="Z23" s="291" t="s">
        <v>59</v>
      </c>
      <c r="AB23" s="309"/>
    </row>
    <row r="24" spans="2:28">
      <c r="B24" s="290">
        <v>19</v>
      </c>
      <c r="C24" s="291" t="s">
        <v>73</v>
      </c>
      <c r="D24" s="295" t="str">
        <f t="shared" si="0"/>
        <v>s</v>
      </c>
      <c r="E24" s="290" t="s">
        <v>30</v>
      </c>
      <c r="F24" s="299"/>
      <c r="G24" s="290" t="s">
        <v>11</v>
      </c>
      <c r="H24" s="299"/>
      <c r="I24" s="301" t="s">
        <v>60</v>
      </c>
      <c r="J24" s="299"/>
      <c r="K24" s="302" t="s">
        <v>9</v>
      </c>
      <c r="L24" s="291">
        <v>2</v>
      </c>
      <c r="N24" s="304"/>
      <c r="O24" s="290" t="s">
        <v>11</v>
      </c>
      <c r="P24" s="304"/>
      <c r="Q24" s="302"/>
      <c r="R24" s="304"/>
      <c r="S24" s="290" t="s">
        <v>11</v>
      </c>
      <c r="T24" s="304"/>
      <c r="U24" s="301" t="s">
        <v>60</v>
      </c>
      <c r="V24" s="299"/>
      <c r="W24" s="302" t="s">
        <v>9</v>
      </c>
      <c r="X24" s="291">
        <v>2</v>
      </c>
      <c r="Y24" s="302"/>
      <c r="Z24" s="291" t="s">
        <v>59</v>
      </c>
      <c r="AB24" s="309"/>
    </row>
    <row r="25" spans="2:28">
      <c r="B25" s="290">
        <v>20</v>
      </c>
      <c r="C25" s="291" t="s">
        <v>16</v>
      </c>
      <c r="D25" s="295" t="str">
        <f t="shared" si="0"/>
        <v>t</v>
      </c>
      <c r="E25" s="290" t="s">
        <v>30</v>
      </c>
      <c r="F25" s="299"/>
      <c r="G25" s="290" t="s">
        <v>11</v>
      </c>
      <c r="H25" s="299"/>
      <c r="I25" s="301" t="s">
        <v>60</v>
      </c>
      <c r="J25" s="299"/>
      <c r="K25" s="302" t="s">
        <v>9</v>
      </c>
      <c r="L25" s="291">
        <v>3</v>
      </c>
      <c r="N25" s="304"/>
      <c r="O25" s="290" t="s">
        <v>11</v>
      </c>
      <c r="P25" s="304"/>
      <c r="Q25" s="302"/>
      <c r="R25" s="304"/>
      <c r="S25" s="290" t="s">
        <v>11</v>
      </c>
      <c r="T25" s="304"/>
      <c r="U25" s="301" t="s">
        <v>60</v>
      </c>
      <c r="V25" s="299"/>
      <c r="W25" s="302" t="s">
        <v>9</v>
      </c>
      <c r="X25" s="291">
        <v>3</v>
      </c>
      <c r="Y25" s="302"/>
      <c r="Z25" s="291" t="s">
        <v>59</v>
      </c>
      <c r="AB25" s="309"/>
    </row>
    <row r="26" spans="2:28">
      <c r="B26" s="290">
        <v>21</v>
      </c>
      <c r="C26" s="291" t="s">
        <v>74</v>
      </c>
      <c r="D26" s="295" t="str">
        <f t="shared" si="0"/>
        <v>u</v>
      </c>
      <c r="E26" s="290" t="s">
        <v>30</v>
      </c>
      <c r="F26" s="299"/>
      <c r="G26" s="290" t="s">
        <v>11</v>
      </c>
      <c r="H26" s="299"/>
      <c r="I26" s="301" t="s">
        <v>60</v>
      </c>
      <c r="J26" s="299"/>
      <c r="K26" s="302" t="s">
        <v>9</v>
      </c>
      <c r="L26" s="291">
        <v>4</v>
      </c>
      <c r="N26" s="304"/>
      <c r="O26" s="290" t="s">
        <v>11</v>
      </c>
      <c r="P26" s="304"/>
      <c r="Q26" s="302"/>
      <c r="R26" s="304"/>
      <c r="S26" s="290" t="s">
        <v>11</v>
      </c>
      <c r="T26" s="304"/>
      <c r="U26" s="301" t="s">
        <v>60</v>
      </c>
      <c r="V26" s="299"/>
      <c r="W26" s="302" t="s">
        <v>9</v>
      </c>
      <c r="X26" s="291">
        <v>4</v>
      </c>
      <c r="Y26" s="302"/>
      <c r="Z26" s="291" t="s">
        <v>59</v>
      </c>
      <c r="AB26" s="309"/>
    </row>
    <row r="27" spans="2:28">
      <c r="B27" s="290">
        <v>22</v>
      </c>
      <c r="C27" s="291" t="s">
        <v>75</v>
      </c>
      <c r="D27" s="295" t="str">
        <f t="shared" si="0"/>
        <v>v</v>
      </c>
      <c r="E27" s="290" t="s">
        <v>30</v>
      </c>
      <c r="F27" s="299"/>
      <c r="G27" s="290" t="s">
        <v>11</v>
      </c>
      <c r="H27" s="299"/>
      <c r="I27" s="301" t="s">
        <v>60</v>
      </c>
      <c r="J27" s="299"/>
      <c r="K27" s="302" t="s">
        <v>9</v>
      </c>
      <c r="L27" s="291">
        <v>5</v>
      </c>
      <c r="N27" s="304"/>
      <c r="O27" s="290" t="s">
        <v>11</v>
      </c>
      <c r="P27" s="304"/>
      <c r="Q27" s="302"/>
      <c r="R27" s="304"/>
      <c r="S27" s="290" t="s">
        <v>11</v>
      </c>
      <c r="T27" s="304"/>
      <c r="U27" s="301" t="s">
        <v>60</v>
      </c>
      <c r="V27" s="299"/>
      <c r="W27" s="302" t="s">
        <v>9</v>
      </c>
      <c r="X27" s="291">
        <v>5</v>
      </c>
      <c r="Y27" s="302"/>
      <c r="Z27" s="291" t="s">
        <v>59</v>
      </c>
      <c r="AB27" s="309"/>
    </row>
    <row r="28" spans="2:28">
      <c r="B28" s="290">
        <v>23</v>
      </c>
      <c r="C28" s="291" t="s">
        <v>54</v>
      </c>
      <c r="D28" s="295" t="str">
        <f t="shared" si="0"/>
        <v>w</v>
      </c>
      <c r="E28" s="290" t="s">
        <v>30</v>
      </c>
      <c r="F28" s="299"/>
      <c r="G28" s="290" t="s">
        <v>11</v>
      </c>
      <c r="H28" s="299"/>
      <c r="I28" s="301" t="s">
        <v>60</v>
      </c>
      <c r="J28" s="299"/>
      <c r="K28" s="302" t="s">
        <v>9</v>
      </c>
      <c r="L28" s="291">
        <v>6</v>
      </c>
      <c r="N28" s="304"/>
      <c r="O28" s="290" t="s">
        <v>11</v>
      </c>
      <c r="P28" s="304"/>
      <c r="Q28" s="302"/>
      <c r="R28" s="304"/>
      <c r="S28" s="290" t="s">
        <v>11</v>
      </c>
      <c r="T28" s="304"/>
      <c r="U28" s="301" t="s">
        <v>60</v>
      </c>
      <c r="V28" s="299"/>
      <c r="W28" s="302" t="s">
        <v>9</v>
      </c>
      <c r="X28" s="291">
        <v>6</v>
      </c>
      <c r="Y28" s="302"/>
      <c r="Z28" s="291" t="s">
        <v>59</v>
      </c>
      <c r="AB28" s="309"/>
    </row>
    <row r="29" spans="2:28">
      <c r="B29" s="290">
        <v>24</v>
      </c>
      <c r="C29" s="291" t="s">
        <v>76</v>
      </c>
      <c r="D29" s="295" t="str">
        <f t="shared" si="0"/>
        <v>x</v>
      </c>
      <c r="E29" s="290" t="s">
        <v>30</v>
      </c>
      <c r="F29" s="299"/>
      <c r="G29" s="290" t="s">
        <v>11</v>
      </c>
      <c r="H29" s="299"/>
      <c r="I29" s="301" t="s">
        <v>60</v>
      </c>
      <c r="J29" s="299"/>
      <c r="K29" s="302" t="s">
        <v>9</v>
      </c>
      <c r="L29" s="291">
        <v>7</v>
      </c>
      <c r="N29" s="304"/>
      <c r="O29" s="290" t="s">
        <v>11</v>
      </c>
      <c r="P29" s="304"/>
      <c r="Q29" s="302"/>
      <c r="R29" s="304"/>
      <c r="S29" s="290" t="s">
        <v>11</v>
      </c>
      <c r="T29" s="304"/>
      <c r="U29" s="301" t="s">
        <v>60</v>
      </c>
      <c r="V29" s="299"/>
      <c r="W29" s="302" t="s">
        <v>9</v>
      </c>
      <c r="X29" s="291">
        <v>7</v>
      </c>
      <c r="Y29" s="302"/>
      <c r="Z29" s="291" t="s">
        <v>59</v>
      </c>
      <c r="AB29" s="309"/>
    </row>
    <row r="30" spans="2:28">
      <c r="B30" s="290">
        <v>25</v>
      </c>
      <c r="C30" s="291" t="s">
        <v>77</v>
      </c>
      <c r="D30" s="295" t="str">
        <f t="shared" si="0"/>
        <v>y</v>
      </c>
      <c r="E30" s="290" t="s">
        <v>30</v>
      </c>
      <c r="F30" s="299"/>
      <c r="G30" s="290" t="s">
        <v>11</v>
      </c>
      <c r="H30" s="299"/>
      <c r="I30" s="301" t="s">
        <v>60</v>
      </c>
      <c r="J30" s="299"/>
      <c r="K30" s="302" t="s">
        <v>9</v>
      </c>
      <c r="L30" s="291">
        <v>8</v>
      </c>
      <c r="N30" s="304"/>
      <c r="O30" s="290" t="s">
        <v>11</v>
      </c>
      <c r="P30" s="304"/>
      <c r="Q30" s="302"/>
      <c r="R30" s="304"/>
      <c r="S30" s="290" t="s">
        <v>11</v>
      </c>
      <c r="T30" s="304"/>
      <c r="U30" s="301" t="s">
        <v>60</v>
      </c>
      <c r="V30" s="299"/>
      <c r="W30" s="302" t="s">
        <v>9</v>
      </c>
      <c r="X30" s="291">
        <v>8</v>
      </c>
      <c r="Y30" s="302"/>
      <c r="Z30" s="291" t="s">
        <v>59</v>
      </c>
      <c r="AB30" s="309"/>
    </row>
    <row r="31" spans="2:28">
      <c r="B31" s="290">
        <v>26</v>
      </c>
      <c r="C31" s="291" t="s">
        <v>2</v>
      </c>
      <c r="D31" s="295" t="str">
        <f t="shared" si="0"/>
        <v>z</v>
      </c>
      <c r="E31" s="290" t="s">
        <v>30</v>
      </c>
      <c r="F31" s="299"/>
      <c r="G31" s="290" t="s">
        <v>11</v>
      </c>
      <c r="H31" s="299"/>
      <c r="I31" s="301" t="s">
        <v>60</v>
      </c>
      <c r="J31" s="299"/>
      <c r="K31" s="302" t="s">
        <v>9</v>
      </c>
      <c r="L31" s="291">
        <v>1</v>
      </c>
      <c r="N31" s="304"/>
      <c r="O31" s="290" t="s">
        <v>11</v>
      </c>
      <c r="P31" s="304"/>
      <c r="Q31" s="302"/>
      <c r="R31" s="304"/>
      <c r="S31" s="290" t="s">
        <v>11</v>
      </c>
      <c r="T31" s="304"/>
      <c r="U31" s="301" t="s">
        <v>60</v>
      </c>
      <c r="V31" s="299"/>
      <c r="W31" s="302" t="s">
        <v>9</v>
      </c>
      <c r="X31" s="291" t="s">
        <v>59</v>
      </c>
      <c r="Y31" s="302"/>
      <c r="Z31" s="291">
        <v>1</v>
      </c>
      <c r="AB31" s="309"/>
    </row>
    <row r="32" spans="2:28">
      <c r="B32" s="290">
        <v>27</v>
      </c>
      <c r="C32" s="291" t="s">
        <v>76</v>
      </c>
      <c r="D32" s="295" t="str">
        <f t="shared" si="0"/>
        <v>x</v>
      </c>
      <c r="E32" s="290" t="s">
        <v>30</v>
      </c>
      <c r="F32" s="299"/>
      <c r="G32" s="290" t="s">
        <v>11</v>
      </c>
      <c r="H32" s="299"/>
      <c r="I32" s="301" t="s">
        <v>60</v>
      </c>
      <c r="J32" s="299"/>
      <c r="K32" s="302" t="s">
        <v>9</v>
      </c>
      <c r="L32" s="291">
        <v>2</v>
      </c>
      <c r="N32" s="304"/>
      <c r="O32" s="290" t="s">
        <v>11</v>
      </c>
      <c r="P32" s="304"/>
      <c r="Q32" s="302"/>
      <c r="R32" s="304"/>
      <c r="S32" s="290" t="s">
        <v>11</v>
      </c>
      <c r="T32" s="304"/>
      <c r="U32" s="301" t="s">
        <v>60</v>
      </c>
      <c r="V32" s="299"/>
      <c r="W32" s="302" t="s">
        <v>9</v>
      </c>
      <c r="X32" s="291" t="s">
        <v>59</v>
      </c>
      <c r="Y32" s="302"/>
      <c r="Z32" s="291">
        <v>2</v>
      </c>
      <c r="AB32" s="309"/>
    </row>
    <row r="33" spans="2:28">
      <c r="B33" s="290">
        <v>28</v>
      </c>
      <c r="C33" s="291" t="s">
        <v>80</v>
      </c>
      <c r="D33" s="295" t="str">
        <f t="shared" si="0"/>
        <v>aa</v>
      </c>
      <c r="E33" s="290" t="s">
        <v>30</v>
      </c>
      <c r="F33" s="299"/>
      <c r="G33" s="290" t="s">
        <v>11</v>
      </c>
      <c r="H33" s="299"/>
      <c r="I33" s="301" t="s">
        <v>60</v>
      </c>
      <c r="J33" s="299"/>
      <c r="K33" s="302" t="s">
        <v>9</v>
      </c>
      <c r="L33" s="291">
        <v>3</v>
      </c>
      <c r="N33" s="304"/>
      <c r="O33" s="290" t="s">
        <v>11</v>
      </c>
      <c r="P33" s="304"/>
      <c r="Q33" s="302"/>
      <c r="R33" s="304"/>
      <c r="S33" s="290" t="s">
        <v>11</v>
      </c>
      <c r="T33" s="304"/>
      <c r="U33" s="301" t="s">
        <v>60</v>
      </c>
      <c r="V33" s="299"/>
      <c r="W33" s="302" t="s">
        <v>9</v>
      </c>
      <c r="X33" s="291" t="s">
        <v>59</v>
      </c>
      <c r="Y33" s="302"/>
      <c r="Z33" s="291">
        <v>3</v>
      </c>
      <c r="AB33" s="309"/>
    </row>
    <row r="34" spans="2:28">
      <c r="B34" s="290">
        <v>29</v>
      </c>
      <c r="C34" s="291" t="s">
        <v>81</v>
      </c>
      <c r="D34" s="295" t="str">
        <f t="shared" si="0"/>
        <v>ab</v>
      </c>
      <c r="E34" s="290" t="s">
        <v>30</v>
      </c>
      <c r="F34" s="299"/>
      <c r="G34" s="290" t="s">
        <v>11</v>
      </c>
      <c r="H34" s="299"/>
      <c r="I34" s="301" t="s">
        <v>60</v>
      </c>
      <c r="J34" s="299"/>
      <c r="K34" s="302" t="s">
        <v>9</v>
      </c>
      <c r="L34" s="291">
        <v>4</v>
      </c>
      <c r="N34" s="304"/>
      <c r="O34" s="290" t="s">
        <v>11</v>
      </c>
      <c r="P34" s="304"/>
      <c r="Q34" s="302"/>
      <c r="R34" s="304"/>
      <c r="S34" s="290" t="s">
        <v>11</v>
      </c>
      <c r="T34" s="304"/>
      <c r="U34" s="301" t="s">
        <v>60</v>
      </c>
      <c r="V34" s="299"/>
      <c r="W34" s="302" t="s">
        <v>9</v>
      </c>
      <c r="X34" s="291" t="s">
        <v>59</v>
      </c>
      <c r="Y34" s="302"/>
      <c r="Z34" s="291">
        <v>4</v>
      </c>
      <c r="AB34" s="309"/>
    </row>
    <row r="35" spans="2:28">
      <c r="B35" s="290">
        <v>30</v>
      </c>
      <c r="C35" s="291" t="s">
        <v>82</v>
      </c>
      <c r="D35" s="295" t="str">
        <f t="shared" si="0"/>
        <v>ac</v>
      </c>
      <c r="E35" s="290" t="s">
        <v>30</v>
      </c>
      <c r="F35" s="299"/>
      <c r="G35" s="290" t="s">
        <v>11</v>
      </c>
      <c r="H35" s="299"/>
      <c r="I35" s="301" t="s">
        <v>60</v>
      </c>
      <c r="J35" s="299"/>
      <c r="K35" s="302" t="s">
        <v>9</v>
      </c>
      <c r="L35" s="291">
        <v>5</v>
      </c>
      <c r="N35" s="304"/>
      <c r="O35" s="290" t="s">
        <v>11</v>
      </c>
      <c r="P35" s="304"/>
      <c r="Q35" s="302"/>
      <c r="R35" s="304"/>
      <c r="S35" s="290" t="s">
        <v>11</v>
      </c>
      <c r="T35" s="304"/>
      <c r="U35" s="301" t="s">
        <v>60</v>
      </c>
      <c r="V35" s="299"/>
      <c r="W35" s="302" t="s">
        <v>9</v>
      </c>
      <c r="X35" s="291" t="s">
        <v>59</v>
      </c>
      <c r="Y35" s="302"/>
      <c r="Z35" s="291">
        <v>5</v>
      </c>
      <c r="AB35" s="309"/>
    </row>
    <row r="36" spans="2:28">
      <c r="B36" s="290">
        <v>31</v>
      </c>
      <c r="C36" s="291" t="s">
        <v>83</v>
      </c>
      <c r="D36" s="295" t="str">
        <f t="shared" si="0"/>
        <v>ad</v>
      </c>
      <c r="E36" s="290" t="s">
        <v>30</v>
      </c>
      <c r="F36" s="299"/>
      <c r="G36" s="290" t="s">
        <v>11</v>
      </c>
      <c r="H36" s="299"/>
      <c r="I36" s="301" t="s">
        <v>60</v>
      </c>
      <c r="J36" s="299"/>
      <c r="K36" s="302" t="s">
        <v>9</v>
      </c>
      <c r="L36" s="291">
        <v>6</v>
      </c>
      <c r="N36" s="304"/>
      <c r="O36" s="290" t="s">
        <v>11</v>
      </c>
      <c r="P36" s="304"/>
      <c r="Q36" s="302"/>
      <c r="R36" s="304"/>
      <c r="S36" s="290" t="s">
        <v>11</v>
      </c>
      <c r="T36" s="304"/>
      <c r="U36" s="301" t="s">
        <v>60</v>
      </c>
      <c r="V36" s="299"/>
      <c r="W36" s="302" t="s">
        <v>9</v>
      </c>
      <c r="X36" s="291" t="s">
        <v>59</v>
      </c>
      <c r="Y36" s="302"/>
      <c r="Z36" s="291">
        <v>6</v>
      </c>
      <c r="AB36" s="309"/>
    </row>
    <row r="37" spans="2:28">
      <c r="B37" s="290">
        <v>32</v>
      </c>
      <c r="C37" s="291" t="s">
        <v>85</v>
      </c>
      <c r="D37" s="295" t="str">
        <f t="shared" si="0"/>
        <v>ae</v>
      </c>
      <c r="E37" s="290" t="s">
        <v>30</v>
      </c>
      <c r="F37" s="299"/>
      <c r="G37" s="290" t="s">
        <v>11</v>
      </c>
      <c r="H37" s="299"/>
      <c r="I37" s="301" t="s">
        <v>60</v>
      </c>
      <c r="J37" s="299"/>
      <c r="K37" s="302" t="s">
        <v>9</v>
      </c>
      <c r="L37" s="291">
        <v>7</v>
      </c>
      <c r="N37" s="304"/>
      <c r="O37" s="290" t="s">
        <v>11</v>
      </c>
      <c r="P37" s="304"/>
      <c r="Q37" s="302"/>
      <c r="R37" s="304"/>
      <c r="S37" s="290" t="s">
        <v>11</v>
      </c>
      <c r="T37" s="304"/>
      <c r="U37" s="301" t="s">
        <v>60</v>
      </c>
      <c r="V37" s="299"/>
      <c r="W37" s="302" t="s">
        <v>9</v>
      </c>
      <c r="X37" s="291" t="s">
        <v>59</v>
      </c>
      <c r="Y37" s="302"/>
      <c r="Z37" s="291">
        <v>7</v>
      </c>
      <c r="AB37" s="309"/>
    </row>
    <row r="38" spans="2:28">
      <c r="B38" s="290">
        <v>33</v>
      </c>
      <c r="C38" s="291" t="s">
        <v>86</v>
      </c>
      <c r="D38" s="295" t="str">
        <f t="shared" si="0"/>
        <v>af</v>
      </c>
      <c r="E38" s="290" t="s">
        <v>30</v>
      </c>
      <c r="F38" s="299"/>
      <c r="G38" s="290" t="s">
        <v>11</v>
      </c>
      <c r="H38" s="299"/>
      <c r="I38" s="301" t="s">
        <v>60</v>
      </c>
      <c r="J38" s="299"/>
      <c r="K38" s="302" t="s">
        <v>9</v>
      </c>
      <c r="L38" s="291">
        <v>8</v>
      </c>
      <c r="N38" s="304"/>
      <c r="O38" s="290" t="s">
        <v>11</v>
      </c>
      <c r="P38" s="304"/>
      <c r="Q38" s="302"/>
      <c r="R38" s="304"/>
      <c r="S38" s="290" t="s">
        <v>11</v>
      </c>
      <c r="T38" s="304"/>
      <c r="U38" s="301" t="s">
        <v>60</v>
      </c>
      <c r="V38" s="299"/>
      <c r="W38" s="302" t="s">
        <v>9</v>
      </c>
      <c r="X38" s="291" t="s">
        <v>59</v>
      </c>
      <c r="Y38" s="302"/>
      <c r="Z38" s="291">
        <v>8</v>
      </c>
      <c r="AB38" s="309"/>
    </row>
    <row r="39" spans="2:28">
      <c r="B39" s="290">
        <v>34</v>
      </c>
      <c r="C39" s="292" t="s">
        <v>127</v>
      </c>
      <c r="D39" s="295"/>
      <c r="E39" s="290" t="s">
        <v>30</v>
      </c>
      <c r="F39" s="298"/>
      <c r="G39" s="290" t="s">
        <v>11</v>
      </c>
      <c r="H39" s="298"/>
      <c r="I39" s="301" t="s">
        <v>60</v>
      </c>
      <c r="J39" s="298">
        <v>0</v>
      </c>
      <c r="K39" s="302" t="s">
        <v>9</v>
      </c>
      <c r="L39" s="297" t="str">
        <f>IF(OR(F39="",H39=""),"",(H39+IF(F39&gt;H39,1,0)-F39-J39)*24)</f>
        <v/>
      </c>
      <c r="N39" s="303">
        <f>$N$6</f>
        <v>0.29166666666666669</v>
      </c>
      <c r="O39" s="286" t="s">
        <v>11</v>
      </c>
      <c r="P39" s="303">
        <f>$P$6</f>
        <v>0.83333333333333337</v>
      </c>
      <c r="R39" s="305" t="str">
        <f t="shared" ref="R39:R47" si="8">IF(F39="","",IF(F39&lt;N39,N39,IF(F39&gt;=P39,"",F39)))</f>
        <v/>
      </c>
      <c r="S39" s="286" t="s">
        <v>11</v>
      </c>
      <c r="T39" s="305" t="str">
        <f t="shared" ref="T39:T47" si="9">IF(H39="","",IF(H39&gt;F39,IF(H39&lt;P39,H39,P39),P39))</f>
        <v/>
      </c>
      <c r="U39" s="306" t="s">
        <v>60</v>
      </c>
      <c r="V39" s="298">
        <v>0</v>
      </c>
      <c r="W39" s="285" t="s">
        <v>9</v>
      </c>
      <c r="X39" s="297" t="str">
        <f>IF(R39="","",IF((T39+IF(R39&gt;T39,1,0)-R39-V39)*24=0,"",(T39+IF(R39&gt;T39,1,0)-R39-V39)*24))</f>
        <v/>
      </c>
      <c r="Z39" s="297" t="str">
        <f t="shared" ref="Z39:Z47" si="10">IF(X39="",L39,IF(OR(L39-X39=0,L39-X39&lt;0),"-",L39-X39))</f>
        <v/>
      </c>
      <c r="AB39" s="309"/>
    </row>
    <row r="40" spans="2:28">
      <c r="B40" s="290"/>
      <c r="C40" s="293" t="s">
        <v>59</v>
      </c>
      <c r="D40" s="295"/>
      <c r="E40" s="290" t="s">
        <v>30</v>
      </c>
      <c r="F40" s="298"/>
      <c r="G40" s="290" t="s">
        <v>11</v>
      </c>
      <c r="H40" s="298"/>
      <c r="I40" s="301" t="s">
        <v>60</v>
      </c>
      <c r="J40" s="298">
        <v>0</v>
      </c>
      <c r="K40" s="302" t="s">
        <v>9</v>
      </c>
      <c r="L40" s="297" t="str">
        <f>IF(OR(F40="",H40=""),"",(H40+IF(F40&gt;H40,1,0)-F40-J40)*24)</f>
        <v/>
      </c>
      <c r="N40" s="303">
        <f>$N$6</f>
        <v>0.29166666666666669</v>
      </c>
      <c r="O40" s="286" t="s">
        <v>11</v>
      </c>
      <c r="P40" s="303">
        <f>$P$6</f>
        <v>0.83333333333333337</v>
      </c>
      <c r="R40" s="305" t="str">
        <f t="shared" si="8"/>
        <v/>
      </c>
      <c r="S40" s="286" t="s">
        <v>11</v>
      </c>
      <c r="T40" s="305" t="str">
        <f t="shared" si="9"/>
        <v/>
      </c>
      <c r="U40" s="306" t="s">
        <v>60</v>
      </c>
      <c r="V40" s="298">
        <v>0</v>
      </c>
      <c r="W40" s="285" t="s">
        <v>9</v>
      </c>
      <c r="X40" s="297" t="str">
        <f>IF(R40="","",IF((T40+IF(R40&gt;T40,1,0)-R40-V40)*24=0,"",(T40+IF(R40&gt;T40,1,0)-R40-V40)*24))</f>
        <v/>
      </c>
      <c r="Z40" s="297" t="str">
        <f t="shared" si="10"/>
        <v/>
      </c>
      <c r="AB40" s="309"/>
    </row>
    <row r="41" spans="2:28">
      <c r="B41" s="290"/>
      <c r="C41" s="294" t="s">
        <v>59</v>
      </c>
      <c r="D41" s="295" t="str">
        <f>C39</f>
        <v>ag</v>
      </c>
      <c r="E41" s="290" t="s">
        <v>30</v>
      </c>
      <c r="F41" s="298" t="s">
        <v>59</v>
      </c>
      <c r="G41" s="290" t="s">
        <v>11</v>
      </c>
      <c r="H41" s="298" t="s">
        <v>59</v>
      </c>
      <c r="I41" s="301" t="s">
        <v>60</v>
      </c>
      <c r="J41" s="298" t="s">
        <v>59</v>
      </c>
      <c r="K41" s="302" t="s">
        <v>9</v>
      </c>
      <c r="L41" s="297" t="str">
        <f>IF(OR(L39="",L40=""),"",L39+L40)</f>
        <v/>
      </c>
      <c r="N41" s="303" t="s">
        <v>59</v>
      </c>
      <c r="O41" s="286" t="s">
        <v>11</v>
      </c>
      <c r="P41" s="303" t="s">
        <v>59</v>
      </c>
      <c r="R41" s="305" t="str">
        <f t="shared" si="8"/>
        <v/>
      </c>
      <c r="S41" s="286" t="s">
        <v>11</v>
      </c>
      <c r="T41" s="305" t="str">
        <f t="shared" si="9"/>
        <v>-</v>
      </c>
      <c r="U41" s="306" t="s">
        <v>60</v>
      </c>
      <c r="V41" s="298" t="s">
        <v>59</v>
      </c>
      <c r="W41" s="285" t="s">
        <v>9</v>
      </c>
      <c r="X41" s="297" t="str">
        <f>IF(OR(X39="",X40=""),"",X39+X40)</f>
        <v/>
      </c>
      <c r="Z41" s="297" t="str">
        <f t="shared" si="10"/>
        <v/>
      </c>
      <c r="AB41" s="309" t="s">
        <v>5</v>
      </c>
    </row>
    <row r="42" spans="2:28">
      <c r="B42" s="290"/>
      <c r="C42" s="292" t="s">
        <v>69</v>
      </c>
      <c r="D42" s="295"/>
      <c r="E42" s="290" t="s">
        <v>30</v>
      </c>
      <c r="F42" s="298"/>
      <c r="G42" s="290" t="s">
        <v>11</v>
      </c>
      <c r="H42" s="298"/>
      <c r="I42" s="301" t="s">
        <v>60</v>
      </c>
      <c r="J42" s="298">
        <v>0</v>
      </c>
      <c r="K42" s="302" t="s">
        <v>9</v>
      </c>
      <c r="L42" s="297" t="str">
        <f>IF(OR(F42="",H42=""),"",(H42+IF(F42&gt;H42,1,0)-F42-J42)*24)</f>
        <v/>
      </c>
      <c r="N42" s="303">
        <f>$N$6</f>
        <v>0.29166666666666669</v>
      </c>
      <c r="O42" s="286" t="s">
        <v>11</v>
      </c>
      <c r="P42" s="303">
        <f>$P$6</f>
        <v>0.83333333333333337</v>
      </c>
      <c r="R42" s="305" t="str">
        <f t="shared" si="8"/>
        <v/>
      </c>
      <c r="S42" s="286" t="s">
        <v>11</v>
      </c>
      <c r="T42" s="305" t="str">
        <f t="shared" si="9"/>
        <v/>
      </c>
      <c r="U42" s="306" t="s">
        <v>60</v>
      </c>
      <c r="V42" s="298">
        <v>0</v>
      </c>
      <c r="W42" s="285" t="s">
        <v>9</v>
      </c>
      <c r="X42" s="297" t="str">
        <f>IF(R42="","",IF((T42+IF(R42&gt;T42,1,0)-R42-V42)*24=0,"",(T42+IF(R42&gt;T42,1,0)-R42-V42)*24))</f>
        <v/>
      </c>
      <c r="Z42" s="297" t="str">
        <f t="shared" si="10"/>
        <v/>
      </c>
      <c r="AB42" s="309"/>
    </row>
    <row r="43" spans="2:28">
      <c r="B43" s="290">
        <v>35</v>
      </c>
      <c r="C43" s="293" t="s">
        <v>59</v>
      </c>
      <c r="D43" s="295"/>
      <c r="E43" s="290" t="s">
        <v>30</v>
      </c>
      <c r="F43" s="298"/>
      <c r="G43" s="290" t="s">
        <v>11</v>
      </c>
      <c r="H43" s="298"/>
      <c r="I43" s="301" t="s">
        <v>60</v>
      </c>
      <c r="J43" s="298">
        <v>0</v>
      </c>
      <c r="K43" s="302" t="s">
        <v>9</v>
      </c>
      <c r="L43" s="297" t="str">
        <f>IF(OR(F43="",H43=""),"",(H43+IF(F43&gt;H43,1,0)-F43-J43)*24)</f>
        <v/>
      </c>
      <c r="N43" s="303">
        <f>$N$6</f>
        <v>0.29166666666666669</v>
      </c>
      <c r="O43" s="286" t="s">
        <v>11</v>
      </c>
      <c r="P43" s="303">
        <f>$P$6</f>
        <v>0.83333333333333337</v>
      </c>
      <c r="R43" s="305" t="str">
        <f t="shared" si="8"/>
        <v/>
      </c>
      <c r="S43" s="286" t="s">
        <v>11</v>
      </c>
      <c r="T43" s="305" t="str">
        <f t="shared" si="9"/>
        <v/>
      </c>
      <c r="U43" s="306" t="s">
        <v>60</v>
      </c>
      <c r="V43" s="298">
        <v>0</v>
      </c>
      <c r="W43" s="285" t="s">
        <v>9</v>
      </c>
      <c r="X43" s="297" t="str">
        <f>IF(R43="","",IF((T43+IF(R43&gt;T43,1,0)-R43-V43)*24=0,"",(T43+IF(R43&gt;T43,1,0)-R43-V43)*24))</f>
        <v/>
      </c>
      <c r="Z43" s="297" t="str">
        <f t="shared" si="10"/>
        <v/>
      </c>
      <c r="AB43" s="309"/>
    </row>
    <row r="44" spans="2:28">
      <c r="B44" s="290"/>
      <c r="C44" s="294" t="s">
        <v>59</v>
      </c>
      <c r="D44" s="295" t="str">
        <f>C42</f>
        <v>ah</v>
      </c>
      <c r="E44" s="290" t="s">
        <v>30</v>
      </c>
      <c r="F44" s="298" t="s">
        <v>59</v>
      </c>
      <c r="G44" s="290" t="s">
        <v>11</v>
      </c>
      <c r="H44" s="298" t="s">
        <v>59</v>
      </c>
      <c r="I44" s="301" t="s">
        <v>60</v>
      </c>
      <c r="J44" s="298" t="s">
        <v>59</v>
      </c>
      <c r="K44" s="302" t="s">
        <v>9</v>
      </c>
      <c r="L44" s="297" t="str">
        <f>IF(OR(L42="",L43=""),"",L42+L43)</f>
        <v/>
      </c>
      <c r="N44" s="303" t="s">
        <v>59</v>
      </c>
      <c r="O44" s="286" t="s">
        <v>11</v>
      </c>
      <c r="P44" s="303" t="s">
        <v>59</v>
      </c>
      <c r="R44" s="305" t="str">
        <f t="shared" si="8"/>
        <v/>
      </c>
      <c r="S44" s="286" t="s">
        <v>11</v>
      </c>
      <c r="T44" s="305" t="str">
        <f t="shared" si="9"/>
        <v>-</v>
      </c>
      <c r="U44" s="306" t="s">
        <v>60</v>
      </c>
      <c r="V44" s="298" t="s">
        <v>59</v>
      </c>
      <c r="W44" s="285" t="s">
        <v>9</v>
      </c>
      <c r="X44" s="297" t="str">
        <f>IF(OR(X42="",X43=""),"",X42+X43)</f>
        <v/>
      </c>
      <c r="Z44" s="297" t="str">
        <f t="shared" si="10"/>
        <v/>
      </c>
      <c r="AB44" s="309" t="s">
        <v>178</v>
      </c>
    </row>
    <row r="45" spans="2:28">
      <c r="B45" s="290"/>
      <c r="C45" s="292" t="s">
        <v>172</v>
      </c>
      <c r="D45" s="295"/>
      <c r="E45" s="290" t="s">
        <v>30</v>
      </c>
      <c r="F45" s="298"/>
      <c r="G45" s="290" t="s">
        <v>11</v>
      </c>
      <c r="H45" s="298"/>
      <c r="I45" s="301" t="s">
        <v>60</v>
      </c>
      <c r="J45" s="298">
        <v>0</v>
      </c>
      <c r="K45" s="302" t="s">
        <v>9</v>
      </c>
      <c r="L45" s="297" t="str">
        <f>IF(OR(F45="",H45=""),"",(H45+IF(F45&gt;H45,1,0)-F45-J45)*24)</f>
        <v/>
      </c>
      <c r="N45" s="303">
        <f>$N$6</f>
        <v>0.29166666666666669</v>
      </c>
      <c r="O45" s="286" t="s">
        <v>11</v>
      </c>
      <c r="P45" s="303">
        <f>$P$6</f>
        <v>0.83333333333333337</v>
      </c>
      <c r="R45" s="305" t="str">
        <f t="shared" si="8"/>
        <v/>
      </c>
      <c r="S45" s="286" t="s">
        <v>11</v>
      </c>
      <c r="T45" s="305" t="str">
        <f t="shared" si="9"/>
        <v/>
      </c>
      <c r="U45" s="306" t="s">
        <v>60</v>
      </c>
      <c r="V45" s="298">
        <v>0</v>
      </c>
      <c r="W45" s="285" t="s">
        <v>9</v>
      </c>
      <c r="X45" s="297" t="str">
        <f>IF(R45="","",IF((T45+IF(R45&gt;T45,1,0)-R45-V45)*24=0,"",(T45+IF(R45&gt;T45,1,0)-R45-V45)*24))</f>
        <v/>
      </c>
      <c r="Z45" s="297" t="str">
        <f t="shared" si="10"/>
        <v/>
      </c>
      <c r="AB45" s="309"/>
    </row>
    <row r="46" spans="2:28">
      <c r="B46" s="290">
        <v>36</v>
      </c>
      <c r="C46" s="293" t="s">
        <v>59</v>
      </c>
      <c r="D46" s="295"/>
      <c r="E46" s="290" t="s">
        <v>30</v>
      </c>
      <c r="F46" s="298"/>
      <c r="G46" s="290" t="s">
        <v>11</v>
      </c>
      <c r="H46" s="298"/>
      <c r="I46" s="301" t="s">
        <v>60</v>
      </c>
      <c r="J46" s="298">
        <v>0</v>
      </c>
      <c r="K46" s="302" t="s">
        <v>9</v>
      </c>
      <c r="L46" s="297" t="str">
        <f>IF(OR(F46="",H46=""),"",(H46+IF(F46&gt;H46,1,0)-F46-J46)*24)</f>
        <v/>
      </c>
      <c r="N46" s="303">
        <f>$N$6</f>
        <v>0.29166666666666669</v>
      </c>
      <c r="O46" s="286" t="s">
        <v>11</v>
      </c>
      <c r="P46" s="303">
        <f>$P$6</f>
        <v>0.83333333333333337</v>
      </c>
      <c r="R46" s="305" t="str">
        <f t="shared" si="8"/>
        <v/>
      </c>
      <c r="S46" s="286" t="s">
        <v>11</v>
      </c>
      <c r="T46" s="305" t="str">
        <f t="shared" si="9"/>
        <v/>
      </c>
      <c r="U46" s="306" t="s">
        <v>60</v>
      </c>
      <c r="V46" s="298">
        <v>0</v>
      </c>
      <c r="W46" s="285" t="s">
        <v>9</v>
      </c>
      <c r="X46" s="297" t="str">
        <f>IF(R46="","",IF((T46+IF(R46&gt;T46,1,0)-R46-V46)*24=0,"",(T46+IF(R46&gt;T46,1,0)-R46-V46)*24))</f>
        <v/>
      </c>
      <c r="Z46" s="297" t="str">
        <f t="shared" si="10"/>
        <v/>
      </c>
      <c r="AB46" s="309"/>
    </row>
    <row r="47" spans="2:28">
      <c r="B47" s="290"/>
      <c r="C47" s="294" t="s">
        <v>59</v>
      </c>
      <c r="D47" s="295" t="str">
        <f>C45</f>
        <v>ai</v>
      </c>
      <c r="E47" s="290" t="s">
        <v>30</v>
      </c>
      <c r="F47" s="298" t="s">
        <v>59</v>
      </c>
      <c r="G47" s="290" t="s">
        <v>11</v>
      </c>
      <c r="H47" s="298" t="s">
        <v>59</v>
      </c>
      <c r="I47" s="301" t="s">
        <v>60</v>
      </c>
      <c r="J47" s="298" t="s">
        <v>59</v>
      </c>
      <c r="K47" s="302" t="s">
        <v>9</v>
      </c>
      <c r="L47" s="297" t="str">
        <f>IF(OR(L45="",L46=""),"",L45+L46)</f>
        <v/>
      </c>
      <c r="N47" s="303" t="s">
        <v>59</v>
      </c>
      <c r="O47" s="286" t="s">
        <v>11</v>
      </c>
      <c r="P47" s="303" t="s">
        <v>59</v>
      </c>
      <c r="R47" s="305" t="str">
        <f t="shared" si="8"/>
        <v/>
      </c>
      <c r="S47" s="286" t="s">
        <v>11</v>
      </c>
      <c r="T47" s="305" t="str">
        <f t="shared" si="9"/>
        <v>-</v>
      </c>
      <c r="U47" s="306" t="s">
        <v>60</v>
      </c>
      <c r="V47" s="298" t="s">
        <v>59</v>
      </c>
      <c r="W47" s="285" t="s">
        <v>9</v>
      </c>
      <c r="X47" s="297" t="str">
        <f>IF(OR(X45="",X46=""),"",X45+X46)</f>
        <v/>
      </c>
      <c r="Z47" s="297" t="str">
        <f t="shared" si="10"/>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RowHeight="18.75"/>
  <cols>
    <col min="1" max="1" width="1.375" style="311" customWidth="1"/>
    <col min="2" max="3" width="9" style="311" customWidth="1"/>
    <col min="4" max="4" width="40.625" style="311" customWidth="1"/>
    <col min="5" max="16384" width="9" style="311" customWidth="1"/>
  </cols>
  <sheetData>
    <row r="1" spans="2:11">
      <c r="B1" s="311" t="s">
        <v>129</v>
      </c>
      <c r="D1" s="318"/>
      <c r="E1" s="318"/>
      <c r="F1" s="318"/>
    </row>
    <row r="2" spans="2:11" s="312" customFormat="1" ht="20.25" customHeight="1">
      <c r="B2" s="314" t="s">
        <v>167</v>
      </c>
      <c r="C2" s="314"/>
      <c r="D2" s="318"/>
      <c r="E2" s="318"/>
      <c r="F2" s="318"/>
    </row>
    <row r="3" spans="2:11" s="312" customFormat="1" ht="20.25" customHeight="1">
      <c r="B3" s="314"/>
      <c r="C3" s="314"/>
      <c r="D3" s="318"/>
      <c r="E3" s="318"/>
      <c r="F3" s="318"/>
    </row>
    <row r="4" spans="2:11" s="313" customFormat="1" ht="20.25" customHeight="1">
      <c r="B4" s="315"/>
      <c r="C4" s="318" t="s">
        <v>165</v>
      </c>
      <c r="D4" s="318"/>
      <c r="F4" s="327" t="s">
        <v>166</v>
      </c>
      <c r="G4" s="327"/>
      <c r="H4" s="327"/>
      <c r="I4" s="327"/>
      <c r="J4" s="327"/>
      <c r="K4" s="327"/>
    </row>
    <row r="5" spans="2:11" s="313" customFormat="1" ht="20.25" customHeight="1">
      <c r="B5" s="316"/>
      <c r="C5" s="318" t="s">
        <v>154</v>
      </c>
      <c r="D5" s="318"/>
      <c r="F5" s="327"/>
      <c r="G5" s="327"/>
      <c r="H5" s="327"/>
      <c r="I5" s="327"/>
      <c r="J5" s="327"/>
      <c r="K5" s="327"/>
    </row>
    <row r="6" spans="2:11" s="312" customFormat="1" ht="20.25" customHeight="1">
      <c r="B6" s="317" t="s">
        <v>158</v>
      </c>
      <c r="C6" s="318"/>
      <c r="D6" s="318"/>
      <c r="E6" s="321"/>
      <c r="F6" s="324"/>
    </row>
    <row r="7" spans="2:11" s="312" customFormat="1" ht="20.25" customHeight="1">
      <c r="B7" s="314"/>
      <c r="C7" s="314"/>
      <c r="D7" s="318"/>
      <c r="E7" s="321"/>
      <c r="F7" s="324"/>
    </row>
    <row r="8" spans="2:11" s="312" customFormat="1" ht="20.25" customHeight="1">
      <c r="B8" s="318" t="s">
        <v>130</v>
      </c>
      <c r="C8" s="314"/>
      <c r="D8" s="318"/>
      <c r="E8" s="321"/>
      <c r="F8" s="324"/>
    </row>
    <row r="9" spans="2:11" s="312" customFormat="1" ht="20.25" customHeight="1">
      <c r="B9" s="314"/>
      <c r="C9" s="314"/>
      <c r="D9" s="318"/>
      <c r="E9" s="318"/>
      <c r="F9" s="318"/>
    </row>
    <row r="10" spans="2:11" s="312" customFormat="1" ht="20.25" customHeight="1">
      <c r="B10" s="318" t="s">
        <v>183</v>
      </c>
      <c r="C10" s="314"/>
      <c r="D10" s="318"/>
      <c r="E10" s="318"/>
      <c r="F10" s="318"/>
    </row>
    <row r="11" spans="2:11" s="312" customFormat="1" ht="20.25" customHeight="1">
      <c r="B11" s="318"/>
      <c r="C11" s="314"/>
      <c r="D11" s="318"/>
      <c r="E11" s="318"/>
      <c r="F11" s="318"/>
    </row>
    <row r="12" spans="2:11" s="312" customFormat="1" ht="20.25" customHeight="1">
      <c r="B12" s="318" t="s">
        <v>197</v>
      </c>
      <c r="C12" s="314"/>
      <c r="D12" s="318"/>
    </row>
    <row r="13" spans="2:11" s="312" customFormat="1" ht="20.25" customHeight="1">
      <c r="B13" s="318"/>
      <c r="C13" s="314"/>
      <c r="D13" s="318"/>
    </row>
    <row r="14" spans="2:11" s="312" customFormat="1" ht="20.25" customHeight="1">
      <c r="B14" s="318" t="s">
        <v>111</v>
      </c>
      <c r="C14" s="314"/>
      <c r="D14" s="318"/>
    </row>
    <row r="15" spans="2:11" s="312" customFormat="1" ht="20.25" customHeight="1">
      <c r="B15" s="318"/>
      <c r="C15" s="314"/>
      <c r="D15" s="318"/>
    </row>
    <row r="16" spans="2:11" s="312" customFormat="1" ht="20.25" customHeight="1">
      <c r="B16" s="318" t="s">
        <v>211</v>
      </c>
      <c r="C16" s="314"/>
      <c r="D16" s="318"/>
    </row>
    <row r="17" spans="2:6" s="312" customFormat="1" ht="20.25" customHeight="1">
      <c r="B17" s="318" t="s">
        <v>64</v>
      </c>
      <c r="C17" s="314"/>
      <c r="D17" s="318"/>
    </row>
    <row r="18" spans="2:6" s="312" customFormat="1" ht="20.25" customHeight="1">
      <c r="B18" s="318"/>
      <c r="C18" s="314"/>
      <c r="D18" s="318"/>
    </row>
    <row r="19" spans="2:6" s="312" customFormat="1" ht="20.25" customHeight="1">
      <c r="B19" s="318" t="s">
        <v>148</v>
      </c>
      <c r="C19" s="314"/>
      <c r="D19" s="318"/>
    </row>
    <row r="20" spans="2:6" s="312" customFormat="1" ht="20.25" customHeight="1">
      <c r="B20" s="318"/>
      <c r="C20" s="314"/>
      <c r="D20" s="318"/>
    </row>
    <row r="21" spans="2:6" s="312" customFormat="1" ht="17.25" customHeight="1">
      <c r="B21" s="318" t="s">
        <v>213</v>
      </c>
      <c r="C21" s="318"/>
      <c r="D21" s="318"/>
    </row>
    <row r="22" spans="2:6" s="312" customFormat="1" ht="17.25" customHeight="1">
      <c r="B22" s="318" t="s">
        <v>131</v>
      </c>
      <c r="C22" s="318"/>
      <c r="D22" s="318"/>
    </row>
    <row r="23" spans="2:6" s="312" customFormat="1" ht="17.25" customHeight="1">
      <c r="B23" s="318"/>
      <c r="C23" s="318"/>
      <c r="D23" s="318"/>
    </row>
    <row r="24" spans="2:6" s="312" customFormat="1" ht="17.25" customHeight="1">
      <c r="B24" s="318"/>
      <c r="C24" s="320" t="s">
        <v>39</v>
      </c>
      <c r="D24" s="320" t="s">
        <v>14</v>
      </c>
    </row>
    <row r="25" spans="2:6" s="312" customFormat="1" ht="17.25" customHeight="1">
      <c r="B25" s="318"/>
      <c r="C25" s="320">
        <v>1</v>
      </c>
      <c r="D25" s="323" t="s">
        <v>92</v>
      </c>
    </row>
    <row r="26" spans="2:6" s="312" customFormat="1" ht="17.25" customHeight="1">
      <c r="B26" s="318"/>
      <c r="C26" s="320">
        <v>2</v>
      </c>
      <c r="D26" s="323" t="s">
        <v>105</v>
      </c>
      <c r="E26" s="312" t="s">
        <v>196</v>
      </c>
    </row>
    <row r="27" spans="2:6" s="312" customFormat="1" ht="17.25" customHeight="1">
      <c r="B27" s="318"/>
      <c r="C27" s="320">
        <v>3</v>
      </c>
      <c r="D27" s="323" t="s">
        <v>187</v>
      </c>
      <c r="E27" s="312" t="s">
        <v>84</v>
      </c>
    </row>
    <row r="28" spans="2:6" s="312" customFormat="1" ht="17.25" customHeight="1">
      <c r="B28" s="318"/>
      <c r="C28" s="320">
        <v>4</v>
      </c>
      <c r="D28" s="323" t="s">
        <v>94</v>
      </c>
    </row>
    <row r="29" spans="2:6" s="312" customFormat="1" ht="17.25" customHeight="1">
      <c r="B29" s="318"/>
      <c r="C29" s="320">
        <v>5</v>
      </c>
      <c r="D29" s="323" t="s">
        <v>100</v>
      </c>
      <c r="E29" s="312" t="s">
        <v>138</v>
      </c>
    </row>
    <row r="30" spans="2:6" s="312" customFormat="1" ht="17.25" customHeight="1">
      <c r="B30" s="318"/>
      <c r="C30" s="321"/>
      <c r="D30" s="324"/>
    </row>
    <row r="31" spans="2:6" s="312" customFormat="1" ht="17.25" customHeight="1">
      <c r="B31" s="318" t="s">
        <v>104</v>
      </c>
      <c r="C31" s="318"/>
      <c r="D31" s="318"/>
      <c r="E31" s="313"/>
      <c r="F31" s="313"/>
    </row>
    <row r="32" spans="2:6" s="312" customFormat="1" ht="17.25" customHeight="1">
      <c r="B32" s="318" t="s">
        <v>132</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6</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19</v>
      </c>
      <c r="D35" s="323" t="s">
        <v>125</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10</v>
      </c>
      <c r="D36" s="323" t="s">
        <v>133</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15</v>
      </c>
      <c r="D37" s="323" t="s">
        <v>134</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21</v>
      </c>
      <c r="D38" s="323" t="s">
        <v>159</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22</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135</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160</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214</v>
      </c>
      <c r="C44" s="318"/>
      <c r="D44" s="318"/>
    </row>
    <row r="45" spans="2:51" s="312" customFormat="1" ht="17.25" customHeight="1">
      <c r="B45" s="318" t="s">
        <v>136</v>
      </c>
      <c r="C45" s="318"/>
      <c r="D45" s="318"/>
    </row>
    <row r="46" spans="2:51" s="312" customFormat="1" ht="17.25" customHeight="1">
      <c r="B46" s="319" t="s">
        <v>140</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215</v>
      </c>
      <c r="C48" s="318"/>
    </row>
    <row r="49" spans="2:50" s="312" customFormat="1" ht="17.25" customHeight="1">
      <c r="B49" s="318"/>
      <c r="C49" s="318"/>
    </row>
    <row r="50" spans="2:50" s="312" customFormat="1" ht="17.25" customHeight="1">
      <c r="B50" s="318" t="s">
        <v>13</v>
      </c>
      <c r="C50" s="318"/>
    </row>
    <row r="51" spans="2:50" s="312" customFormat="1" ht="17.25" customHeight="1">
      <c r="B51" s="318" t="s">
        <v>184</v>
      </c>
      <c r="C51" s="318"/>
    </row>
    <row r="52" spans="2:50" s="312" customFormat="1" ht="17.25" customHeight="1">
      <c r="B52" s="318"/>
      <c r="C52" s="318"/>
    </row>
    <row r="53" spans="2:50" s="312" customFormat="1" ht="17.25" customHeight="1">
      <c r="B53" s="318" t="s">
        <v>90</v>
      </c>
      <c r="C53" s="318"/>
    </row>
    <row r="54" spans="2:50" s="312" customFormat="1" ht="17.25" customHeight="1">
      <c r="B54" s="318" t="s">
        <v>51</v>
      </c>
      <c r="C54" s="318"/>
    </row>
    <row r="55" spans="2:50" s="312" customFormat="1" ht="17.25" customHeight="1">
      <c r="B55" s="318"/>
      <c r="C55" s="318"/>
    </row>
    <row r="56" spans="2:50" s="312" customFormat="1" ht="17.25" customHeight="1">
      <c r="B56" s="318" t="s">
        <v>142</v>
      </c>
      <c r="C56" s="318"/>
      <c r="D56" s="318"/>
    </row>
    <row r="57" spans="2:50" s="312" customFormat="1" ht="17.25" customHeight="1">
      <c r="B57" s="318"/>
      <c r="C57" s="318"/>
      <c r="D57" s="318"/>
    </row>
    <row r="58" spans="2:50" s="312" customFormat="1" ht="17.25" customHeight="1">
      <c r="B58" s="313" t="s">
        <v>56</v>
      </c>
      <c r="C58" s="313"/>
      <c r="D58" s="318"/>
    </row>
    <row r="59" spans="2:50" s="312" customFormat="1" ht="17.25" customHeight="1">
      <c r="B59" s="313" t="s">
        <v>137</v>
      </c>
      <c r="C59" s="313"/>
      <c r="D59" s="318"/>
    </row>
    <row r="60" spans="2:50" s="312" customFormat="1" ht="17.25" customHeight="1">
      <c r="B60" s="313" t="s">
        <v>185</v>
      </c>
    </row>
    <row r="61" spans="2:50" s="312" customFormat="1" ht="17.25" customHeight="1">
      <c r="B61" s="313"/>
    </row>
    <row r="62" spans="2:50" s="312" customFormat="1" ht="17.25" customHeight="1">
      <c r="B62" s="312" t="s">
        <v>35</v>
      </c>
      <c r="E62" s="326"/>
      <c r="F62" s="326"/>
      <c r="G62" s="326"/>
      <c r="H62" s="326"/>
      <c r="I62" s="326"/>
      <c r="J62" s="326"/>
      <c r="K62" s="326"/>
      <c r="L62" s="330"/>
      <c r="M62" s="313" t="s">
        <v>141</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216</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217</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218</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219</v>
      </c>
    </row>
    <row r="71" spans="2:71" ht="17.25" customHeight="1">
      <c r="B71" s="312"/>
    </row>
    <row r="72" spans="2:71" ht="17.25" customHeight="1">
      <c r="B72" s="312" t="s">
        <v>207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RowHeight="25.5"/>
  <cols>
    <col min="1" max="1" width="1.875" style="300" customWidth="1"/>
    <col min="2" max="2" width="11.5" style="300" customWidth="1"/>
    <col min="3" max="12" width="40.625" style="300" customWidth="1"/>
    <col min="13" max="16384" width="9" style="300" customWidth="1"/>
  </cols>
  <sheetData>
    <row r="1" spans="2:12">
      <c r="B1" s="337" t="s">
        <v>122</v>
      </c>
      <c r="C1" s="337"/>
      <c r="D1" s="337"/>
    </row>
    <row r="2" spans="2:12">
      <c r="B2" s="337"/>
      <c r="C2" s="337"/>
      <c r="D2" s="337"/>
    </row>
    <row r="3" spans="2:12">
      <c r="B3" s="338" t="s">
        <v>39</v>
      </c>
      <c r="C3" s="338" t="s">
        <v>123</v>
      </c>
      <c r="D3" s="337"/>
    </row>
    <row r="4" spans="2:12">
      <c r="B4" s="339">
        <v>1</v>
      </c>
      <c r="C4" s="344" t="s">
        <v>186</v>
      </c>
      <c r="D4" s="337"/>
    </row>
    <row r="5" spans="2:12">
      <c r="B5" s="339">
        <v>2</v>
      </c>
      <c r="C5" s="344" t="s">
        <v>27</v>
      </c>
    </row>
    <row r="6" spans="2:12">
      <c r="B6" s="339">
        <v>3</v>
      </c>
      <c r="C6" s="344" t="s">
        <v>98</v>
      </c>
      <c r="D6" s="337"/>
    </row>
    <row r="7" spans="2:12">
      <c r="B7" s="339">
        <v>4</v>
      </c>
      <c r="C7" s="344" t="s">
        <v>98</v>
      </c>
      <c r="D7" s="337"/>
    </row>
    <row r="8" spans="2:12">
      <c r="B8" s="339">
        <v>5</v>
      </c>
      <c r="C8" s="344" t="s">
        <v>98</v>
      </c>
      <c r="D8" s="337"/>
    </row>
    <row r="9" spans="2:12">
      <c r="B9" s="339">
        <v>6</v>
      </c>
      <c r="C9" s="344" t="s">
        <v>98</v>
      </c>
      <c r="D9" s="337"/>
    </row>
    <row r="10" spans="2:12">
      <c r="B10" s="339">
        <v>7</v>
      </c>
      <c r="C10" s="344" t="s">
        <v>98</v>
      </c>
      <c r="D10" s="337"/>
    </row>
    <row r="12" spans="2:12">
      <c r="B12" s="337" t="s">
        <v>124</v>
      </c>
    </row>
    <row r="13" spans="2:12" ht="26.25"/>
    <row r="14" spans="2:12" ht="26.25">
      <c r="B14" s="340" t="s">
        <v>14</v>
      </c>
      <c r="C14" s="345" t="s">
        <v>92</v>
      </c>
      <c r="D14" s="349" t="s">
        <v>105</v>
      </c>
      <c r="E14" s="349" t="s">
        <v>187</v>
      </c>
      <c r="F14" s="349" t="s">
        <v>94</v>
      </c>
      <c r="G14" s="349" t="s">
        <v>100</v>
      </c>
      <c r="H14" s="349" t="s">
        <v>98</v>
      </c>
      <c r="I14" s="349" t="s">
        <v>98</v>
      </c>
      <c r="J14" s="349" t="s">
        <v>98</v>
      </c>
      <c r="K14" s="349" t="s">
        <v>98</v>
      </c>
      <c r="L14" s="353" t="s">
        <v>98</v>
      </c>
    </row>
    <row r="15" spans="2:12">
      <c r="B15" s="341" t="s">
        <v>103</v>
      </c>
      <c r="C15" s="346" t="s">
        <v>95</v>
      </c>
      <c r="D15" s="350" t="s">
        <v>38</v>
      </c>
      <c r="E15" s="350" t="s">
        <v>188</v>
      </c>
      <c r="F15" s="350" t="s">
        <v>94</v>
      </c>
      <c r="G15" s="351" t="s">
        <v>99</v>
      </c>
      <c r="H15" s="351" t="s">
        <v>98</v>
      </c>
      <c r="I15" s="351" t="s">
        <v>98</v>
      </c>
      <c r="J15" s="351" t="s">
        <v>98</v>
      </c>
      <c r="K15" s="351" t="s">
        <v>98</v>
      </c>
      <c r="L15" s="354" t="s">
        <v>98</v>
      </c>
    </row>
    <row r="16" spans="2:12">
      <c r="B16" s="342"/>
      <c r="C16" s="347" t="s">
        <v>23</v>
      </c>
      <c r="D16" s="351" t="s">
        <v>98</v>
      </c>
      <c r="E16" s="351" t="s">
        <v>96</v>
      </c>
      <c r="F16" s="351" t="s">
        <v>189</v>
      </c>
      <c r="G16" s="351" t="s">
        <v>98</v>
      </c>
      <c r="H16" s="351" t="s">
        <v>98</v>
      </c>
      <c r="I16" s="351" t="s">
        <v>98</v>
      </c>
      <c r="J16" s="351" t="s">
        <v>98</v>
      </c>
      <c r="K16" s="351" t="s">
        <v>98</v>
      </c>
      <c r="L16" s="354" t="s">
        <v>98</v>
      </c>
    </row>
    <row r="17" spans="2:12">
      <c r="B17" s="342"/>
      <c r="C17" s="347" t="s">
        <v>188</v>
      </c>
      <c r="D17" s="351" t="s">
        <v>98</v>
      </c>
      <c r="E17" s="351" t="s">
        <v>97</v>
      </c>
      <c r="F17" s="351" t="s">
        <v>98</v>
      </c>
      <c r="G17" s="351" t="s">
        <v>98</v>
      </c>
      <c r="H17" s="351" t="s">
        <v>98</v>
      </c>
      <c r="I17" s="351" t="s">
        <v>98</v>
      </c>
      <c r="J17" s="351" t="s">
        <v>98</v>
      </c>
      <c r="K17" s="351" t="s">
        <v>98</v>
      </c>
      <c r="L17" s="354" t="s">
        <v>98</v>
      </c>
    </row>
    <row r="18" spans="2:12">
      <c r="B18" s="342"/>
      <c r="C18" s="347" t="s">
        <v>96</v>
      </c>
      <c r="D18" s="351" t="s">
        <v>98</v>
      </c>
      <c r="E18" s="351" t="s">
        <v>98</v>
      </c>
      <c r="F18" s="351" t="s">
        <v>98</v>
      </c>
      <c r="G18" s="351" t="s">
        <v>98</v>
      </c>
      <c r="H18" s="351" t="s">
        <v>98</v>
      </c>
      <c r="I18" s="351" t="s">
        <v>98</v>
      </c>
      <c r="J18" s="351" t="s">
        <v>98</v>
      </c>
      <c r="K18" s="351" t="s">
        <v>98</v>
      </c>
      <c r="L18" s="354" t="s">
        <v>98</v>
      </c>
    </row>
    <row r="19" spans="2:12">
      <c r="B19" s="342"/>
      <c r="C19" s="347" t="s">
        <v>98</v>
      </c>
      <c r="D19" s="351" t="s">
        <v>98</v>
      </c>
      <c r="E19" s="351" t="s">
        <v>98</v>
      </c>
      <c r="F19" s="351" t="s">
        <v>98</v>
      </c>
      <c r="G19" s="351" t="s">
        <v>98</v>
      </c>
      <c r="H19" s="351" t="s">
        <v>98</v>
      </c>
      <c r="I19" s="351" t="s">
        <v>98</v>
      </c>
      <c r="J19" s="351" t="s">
        <v>98</v>
      </c>
      <c r="K19" s="351" t="s">
        <v>98</v>
      </c>
      <c r="L19" s="354" t="s">
        <v>98</v>
      </c>
    </row>
    <row r="20" spans="2:12">
      <c r="B20" s="342"/>
      <c r="C20" s="347" t="s">
        <v>98</v>
      </c>
      <c r="D20" s="351" t="s">
        <v>98</v>
      </c>
      <c r="E20" s="351" t="s">
        <v>98</v>
      </c>
      <c r="F20" s="351" t="s">
        <v>98</v>
      </c>
      <c r="G20" s="351" t="s">
        <v>98</v>
      </c>
      <c r="H20" s="351" t="s">
        <v>98</v>
      </c>
      <c r="I20" s="351" t="s">
        <v>98</v>
      </c>
      <c r="J20" s="351" t="s">
        <v>98</v>
      </c>
      <c r="K20" s="351" t="s">
        <v>98</v>
      </c>
      <c r="L20" s="354" t="s">
        <v>98</v>
      </c>
    </row>
    <row r="21" spans="2:12">
      <c r="B21" s="342"/>
      <c r="C21" s="347" t="s">
        <v>98</v>
      </c>
      <c r="D21" s="351" t="s">
        <v>98</v>
      </c>
      <c r="E21" s="351" t="s">
        <v>98</v>
      </c>
      <c r="F21" s="351" t="s">
        <v>98</v>
      </c>
      <c r="G21" s="351" t="s">
        <v>98</v>
      </c>
      <c r="H21" s="351" t="s">
        <v>98</v>
      </c>
      <c r="I21" s="351" t="s">
        <v>98</v>
      </c>
      <c r="J21" s="351" t="s">
        <v>98</v>
      </c>
      <c r="K21" s="351" t="s">
        <v>98</v>
      </c>
      <c r="L21" s="354" t="s">
        <v>98</v>
      </c>
    </row>
    <row r="22" spans="2:12">
      <c r="B22" s="342"/>
      <c r="C22" s="347" t="s">
        <v>98</v>
      </c>
      <c r="D22" s="351" t="s">
        <v>98</v>
      </c>
      <c r="E22" s="351" t="s">
        <v>98</v>
      </c>
      <c r="F22" s="351" t="s">
        <v>98</v>
      </c>
      <c r="G22" s="351" t="s">
        <v>98</v>
      </c>
      <c r="H22" s="351" t="s">
        <v>98</v>
      </c>
      <c r="I22" s="351" t="s">
        <v>98</v>
      </c>
      <c r="J22" s="351" t="s">
        <v>98</v>
      </c>
      <c r="K22" s="351" t="s">
        <v>98</v>
      </c>
      <c r="L22" s="354" t="s">
        <v>98</v>
      </c>
    </row>
    <row r="23" spans="2:12" ht="26.25">
      <c r="B23" s="343"/>
      <c r="C23" s="348" t="s">
        <v>98</v>
      </c>
      <c r="D23" s="352" t="s">
        <v>98</v>
      </c>
      <c r="E23" s="352" t="s">
        <v>98</v>
      </c>
      <c r="F23" s="352" t="s">
        <v>98</v>
      </c>
      <c r="G23" s="352" t="s">
        <v>98</v>
      </c>
      <c r="H23" s="352" t="s">
        <v>98</v>
      </c>
      <c r="I23" s="352" t="s">
        <v>98</v>
      </c>
      <c r="J23" s="352" t="s">
        <v>98</v>
      </c>
      <c r="K23" s="352" t="s">
        <v>98</v>
      </c>
      <c r="L23" s="355" t="s">
        <v>98</v>
      </c>
    </row>
    <row r="25" spans="2:12">
      <c r="C25" s="300" t="s">
        <v>190</v>
      </c>
    </row>
    <row r="26" spans="2:12">
      <c r="C26" s="300" t="s">
        <v>191</v>
      </c>
    </row>
    <row r="27" spans="2:12">
      <c r="C27" s="300" t="s">
        <v>106</v>
      </c>
    </row>
    <row r="29" spans="2:12">
      <c r="C29" s="300" t="s">
        <v>168</v>
      </c>
    </row>
    <row r="30" spans="2:12">
      <c r="C30" s="300" t="s">
        <v>107</v>
      </c>
    </row>
    <row r="31" spans="2:12">
      <c r="C31" s="300" t="s">
        <v>170</v>
      </c>
    </row>
    <row r="32" spans="2:12">
      <c r="C32" s="300" t="s">
        <v>108</v>
      </c>
    </row>
    <row r="33" spans="3:3">
      <c r="C33" s="300" t="s">
        <v>126</v>
      </c>
    </row>
    <row r="34" spans="3:3">
      <c r="C34" s="300" t="s">
        <v>192</v>
      </c>
    </row>
    <row r="35" spans="3:3">
      <c r="C35" s="300" t="s">
        <v>193</v>
      </c>
    </row>
    <row r="36" spans="3:3">
      <c r="C36" s="300" t="s">
        <v>195</v>
      </c>
    </row>
    <row r="37" spans="3:3">
      <c r="C37" s="300" t="s">
        <v>109</v>
      </c>
    </row>
    <row r="38" spans="3:3">
      <c r="C38" s="300" t="s">
        <v>110</v>
      </c>
    </row>
    <row r="40" spans="3:3">
      <c r="C40" s="300" t="s">
        <v>169</v>
      </c>
    </row>
    <row r="41" spans="3:3">
      <c r="C41" s="300" t="s">
        <v>112</v>
      </c>
    </row>
    <row r="42" spans="3:3">
      <c r="C42" s="300" t="s">
        <v>113</v>
      </c>
    </row>
    <row r="43" spans="3:3">
      <c r="C43" s="300" t="s">
        <v>114</v>
      </c>
    </row>
    <row r="44" spans="3:3">
      <c r="C44" s="300" t="s">
        <v>116</v>
      </c>
    </row>
    <row r="45" spans="3:3">
      <c r="C45" s="300" t="s">
        <v>118</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kenkou</cp:lastModifiedBy>
  <cp:lastPrinted>2021-02-24T09:26:12Z</cp:lastPrinted>
  <dcterms:created xsi:type="dcterms:W3CDTF">2020-01-28T01:12:50Z</dcterms:created>
  <dcterms:modified xsi:type="dcterms:W3CDTF">2021-04-07T00:53:59Z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2021-04-07T00:53:59Z</vt:filetime>
  </property>
</Properties>
</file>